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psam\Desktop\Proprojekt\2020978_Revitalizace sídliště V podhájí Rumburk\Rozpočty po revizi\SO 104\"/>
    </mc:Choice>
  </mc:AlternateContent>
  <bookViews>
    <workbookView xWindow="0" yWindow="0" windowWidth="0" windowHeight="0"/>
  </bookViews>
  <sheets>
    <sheet name="Rekapitulace stavby" sheetId="1" r:id="rId1"/>
    <sheet name="SO 104 - Parkoviště" sheetId="2" r:id="rId2"/>
    <sheet name="SO 404 - Veřejné osvětle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104 - Parkoviště'!$C$129:$K$308</definedName>
    <definedName name="_xlnm.Print_Area" localSheetId="1">'SO 104 - Parkoviště'!$C$4:$J$76,'SO 104 - Parkoviště'!$C$82:$J$111,'SO 104 - Parkoviště'!$C$117:$J$308</definedName>
    <definedName name="_xlnm.Print_Titles" localSheetId="1">'SO 104 - Parkoviště'!$129:$129</definedName>
    <definedName name="_xlnm._FilterDatabase" localSheetId="2" hidden="1">'SO 404 - Veřejné osvětlení'!$C$121:$K$187</definedName>
    <definedName name="_xlnm.Print_Area" localSheetId="2">'SO 404 - Veřejné osvětlení'!$C$4:$J$76,'SO 404 - Veřejné osvětlení'!$C$82:$J$103,'SO 404 - Veřejné osvětlení'!$C$109:$J$187</definedName>
    <definedName name="_xlnm.Print_Titles" localSheetId="2">'SO 404 - Veřejné osvětlení'!$121:$121</definedName>
  </definedNames>
  <calcPr/>
</workbook>
</file>

<file path=xl/calcChain.xml><?xml version="1.0" encoding="utf-8"?>
<calcChain xmlns="http://schemas.openxmlformats.org/spreadsheetml/2006/main">
  <c i="3" l="1" r="J123"/>
  <c r="J37"/>
  <c r="J36"/>
  <c i="1" r="AY96"/>
  <c i="3" r="J35"/>
  <c i="1" r="AX96"/>
  <c i="3" r="BI187"/>
  <c r="BH187"/>
  <c r="BG187"/>
  <c r="BF187"/>
  <c r="T187"/>
  <c r="R187"/>
  <c r="P187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97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2" r="J37"/>
  <c r="J36"/>
  <c i="1" r="AY95"/>
  <c i="2" r="J35"/>
  <c i="1" r="AX95"/>
  <c i="2" r="BI308"/>
  <c r="BH308"/>
  <c r="BG308"/>
  <c r="BF308"/>
  <c r="T308"/>
  <c r="T307"/>
  <c r="R308"/>
  <c r="R307"/>
  <c r="P308"/>
  <c r="P307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T302"/>
  <c r="R303"/>
  <c r="R302"/>
  <c r="P303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120"/>
  <c i="1" r="L90"/>
  <c r="AM90"/>
  <c r="AM89"/>
  <c r="L89"/>
  <c r="AM87"/>
  <c r="L87"/>
  <c r="L85"/>
  <c r="L84"/>
  <c i="2" r="BK308"/>
  <c r="BK299"/>
  <c r="BK295"/>
  <c r="J290"/>
  <c r="J274"/>
  <c r="BK269"/>
  <c r="BK262"/>
  <c r="J254"/>
  <c r="J251"/>
  <c r="J243"/>
  <c r="BK236"/>
  <c r="BK230"/>
  <c r="BK218"/>
  <c r="BK213"/>
  <c r="BK204"/>
  <c r="BK197"/>
  <c r="J190"/>
  <c r="J180"/>
  <c r="BK159"/>
  <c r="J150"/>
  <c r="BK138"/>
  <c r="BK135"/>
  <c r="BK305"/>
  <c r="J301"/>
  <c r="BK298"/>
  <c r="J292"/>
  <c r="J286"/>
  <c r="BK281"/>
  <c r="J269"/>
  <c r="BK263"/>
  <c r="BK260"/>
  <c r="BK255"/>
  <c r="J253"/>
  <c r="BK248"/>
  <c r="BK239"/>
  <c r="J224"/>
  <c r="BK215"/>
  <c r="BK205"/>
  <c r="BK200"/>
  <c r="J197"/>
  <c r="BK188"/>
  <c r="J181"/>
  <c r="BK170"/>
  <c r="BK157"/>
  <c r="BK150"/>
  <c r="BK137"/>
  <c r="J305"/>
  <c r="BK290"/>
  <c r="J283"/>
  <c r="J270"/>
  <c r="J261"/>
  <c r="J259"/>
  <c r="J255"/>
  <c r="BK243"/>
  <c r="J236"/>
  <c r="J227"/>
  <c r="J219"/>
  <c r="BK208"/>
  <c r="J204"/>
  <c r="BK198"/>
  <c r="BK190"/>
  <c r="BK184"/>
  <c r="J175"/>
  <c r="J170"/>
  <c r="J156"/>
  <c r="J139"/>
  <c r="J135"/>
  <c i="3" r="J174"/>
  <c r="BK167"/>
  <c r="BK151"/>
  <c r="BK146"/>
  <c r="J139"/>
  <c r="J134"/>
  <c r="J127"/>
  <c r="J181"/>
  <c r="J169"/>
  <c r="J163"/>
  <c r="J154"/>
  <c r="J141"/>
  <c r="BK134"/>
  <c r="BK130"/>
  <c r="BK127"/>
  <c r="J178"/>
  <c r="BK172"/>
  <c r="BK163"/>
  <c r="BK149"/>
  <c r="BK141"/>
  <c r="J133"/>
  <c r="BK178"/>
  <c r="BK173"/>
  <c r="BK165"/>
  <c r="BK153"/>
  <c r="BK142"/>
  <c r="BK132"/>
  <c r="BK126"/>
  <c i="2" r="J308"/>
  <c r="BK301"/>
  <c r="BK294"/>
  <c r="BK287"/>
  <c r="J281"/>
  <c r="BK270"/>
  <c r="J260"/>
  <c r="BK253"/>
  <c r="BK249"/>
  <c r="BK240"/>
  <c r="J233"/>
  <c r="BK224"/>
  <c r="J217"/>
  <c r="BK210"/>
  <c r="J203"/>
  <c r="BK193"/>
  <c r="J184"/>
  <c r="BK171"/>
  <c r="J158"/>
  <c r="BK156"/>
  <c r="BK154"/>
  <c r="J144"/>
  <c r="J137"/>
  <c r="BK133"/>
  <c r="BK300"/>
  <c r="J295"/>
  <c r="J287"/>
  <c r="BK283"/>
  <c r="BK273"/>
  <c r="J264"/>
  <c r="J262"/>
  <c r="BK259"/>
  <c r="BK254"/>
  <c r="J249"/>
  <c r="BK241"/>
  <c r="BK227"/>
  <c r="BK219"/>
  <c r="J210"/>
  <c r="J201"/>
  <c r="J198"/>
  <c r="BK191"/>
  <c r="J182"/>
  <c r="J173"/>
  <c r="J165"/>
  <c r="BK155"/>
  <c r="BK144"/>
  <c r="J133"/>
  <c r="J303"/>
  <c r="BK289"/>
  <c r="BK278"/>
  <c r="BK265"/>
  <c r="BK256"/>
  <c r="BK244"/>
  <c r="J240"/>
  <c r="J230"/>
  <c r="BK220"/>
  <c r="J213"/>
  <c r="J205"/>
  <c r="J200"/>
  <c r="J193"/>
  <c r="J186"/>
  <c r="BK180"/>
  <c r="J171"/>
  <c r="BK165"/>
  <c r="J149"/>
  <c r="BK136"/>
  <c i="1" r="AS94"/>
  <c i="3" r="J132"/>
  <c r="J186"/>
  <c r="BK177"/>
  <c r="J167"/>
  <c r="J161"/>
  <c r="J146"/>
  <c r="BK135"/>
  <c r="J131"/>
  <c r="BK128"/>
  <c r="BK181"/>
  <c r="BK174"/>
  <c r="J166"/>
  <c r="BK161"/>
  <c r="J147"/>
  <c r="J140"/>
  <c r="BK129"/>
  <c r="BK186"/>
  <c r="J177"/>
  <c r="BK169"/>
  <c r="BK154"/>
  <c r="BK144"/>
  <c r="BK139"/>
  <c r="J130"/>
  <c i="2" r="BK306"/>
  <c r="J298"/>
  <c r="BK292"/>
  <c r="J285"/>
  <c r="J278"/>
  <c r="BK264"/>
  <c r="J256"/>
  <c r="J252"/>
  <c r="J248"/>
  <c r="J239"/>
  <c r="BK231"/>
  <c r="J220"/>
  <c r="J215"/>
  <c r="J206"/>
  <c r="BK199"/>
  <c r="J191"/>
  <c r="BK182"/>
  <c r="BK166"/>
  <c r="J157"/>
  <c r="J155"/>
  <c r="BK149"/>
  <c r="J136"/>
  <c r="J134"/>
  <c r="BK303"/>
  <c r="J299"/>
  <c r="J294"/>
  <c r="J289"/>
  <c r="BK285"/>
  <c r="BK274"/>
  <c r="J265"/>
  <c r="BK261"/>
  <c r="J257"/>
  <c r="BK251"/>
  <c r="J244"/>
  <c r="BK233"/>
  <c r="BK221"/>
  <c r="J218"/>
  <c r="J208"/>
  <c r="BK203"/>
  <c r="J199"/>
  <c r="J195"/>
  <c r="BK186"/>
  <c r="BK175"/>
  <c r="BK158"/>
  <c r="J154"/>
  <c r="BK139"/>
  <c r="J306"/>
  <c r="J300"/>
  <c r="BK286"/>
  <c r="J273"/>
  <c r="J263"/>
  <c r="BK257"/>
  <c r="BK252"/>
  <c r="J241"/>
  <c r="J231"/>
  <c r="J221"/>
  <c r="BK217"/>
  <c r="BK206"/>
  <c r="BK201"/>
  <c r="BK195"/>
  <c r="J188"/>
  <c r="BK181"/>
  <c r="BK173"/>
  <c r="J166"/>
  <c r="J159"/>
  <c r="J138"/>
  <c r="BK134"/>
  <c i="3" r="BK175"/>
  <c r="J170"/>
  <c r="J168"/>
  <c r="BK156"/>
  <c r="J149"/>
  <c r="J144"/>
  <c r="BK136"/>
  <c r="BK131"/>
  <c r="BK187"/>
  <c r="BK170"/>
  <c r="BK168"/>
  <c r="J156"/>
  <c r="J153"/>
  <c r="BK140"/>
  <c r="BK133"/>
  <c r="J129"/>
  <c r="J187"/>
  <c r="J175"/>
  <c r="J173"/>
  <c r="J165"/>
  <c r="J151"/>
  <c r="J142"/>
  <c r="J135"/>
  <c r="J126"/>
  <c r="J172"/>
  <c r="BK166"/>
  <c r="BK147"/>
  <c r="J136"/>
  <c r="J128"/>
  <c i="2" l="1" r="P132"/>
  <c r="BK212"/>
  <c r="J212"/>
  <c r="J101"/>
  <c r="P247"/>
  <c r="P258"/>
  <c r="T288"/>
  <c r="T293"/>
  <c r="BK297"/>
  <c r="J297"/>
  <c r="J107"/>
  <c r="T304"/>
  <c i="3" r="P125"/>
  <c r="P145"/>
  <c r="R185"/>
  <c r="R184"/>
  <c i="2" r="BK132"/>
  <c r="J132"/>
  <c r="J98"/>
  <c r="T212"/>
  <c r="T247"/>
  <c r="T258"/>
  <c r="R288"/>
  <c r="P293"/>
  <c r="R297"/>
  <c r="R304"/>
  <c i="3" r="T125"/>
  <c r="BK145"/>
  <c r="J145"/>
  <c r="J100"/>
  <c r="BK185"/>
  <c r="J185"/>
  <c r="J102"/>
  <c i="2" r="R132"/>
  <c r="R212"/>
  <c r="R247"/>
  <c r="R258"/>
  <c r="BK288"/>
  <c r="J288"/>
  <c r="J104"/>
  <c r="BK293"/>
  <c r="J293"/>
  <c r="J105"/>
  <c r="T297"/>
  <c r="T296"/>
  <c r="P304"/>
  <c i="3" r="BK125"/>
  <c r="J125"/>
  <c r="J99"/>
  <c r="T145"/>
  <c r="P185"/>
  <c r="P184"/>
  <c i="2" r="T132"/>
  <c r="T131"/>
  <c r="T130"/>
  <c r="P212"/>
  <c r="BK247"/>
  <c r="J247"/>
  <c r="J102"/>
  <c r="BK258"/>
  <c r="J258"/>
  <c r="J103"/>
  <c r="P288"/>
  <c r="R293"/>
  <c r="P297"/>
  <c r="P296"/>
  <c r="BK304"/>
  <c r="J304"/>
  <c r="J109"/>
  <c i="3" r="R125"/>
  <c r="R145"/>
  <c r="T185"/>
  <c r="T184"/>
  <c i="2" r="BK207"/>
  <c r="J207"/>
  <c r="J99"/>
  <c r="BK302"/>
  <c r="J302"/>
  <c r="J108"/>
  <c r="BK307"/>
  <c r="J307"/>
  <c r="J110"/>
  <c r="BK209"/>
  <c r="J209"/>
  <c r="J100"/>
  <c i="3" r="E85"/>
  <c r="BE127"/>
  <c r="BE128"/>
  <c r="BE156"/>
  <c r="BE161"/>
  <c r="BE181"/>
  <c r="F92"/>
  <c r="J116"/>
  <c r="BE130"/>
  <c r="BE131"/>
  <c r="BE133"/>
  <c r="BE134"/>
  <c r="BE135"/>
  <c r="BE151"/>
  <c r="BE166"/>
  <c r="BE167"/>
  <c r="BE169"/>
  <c r="BE173"/>
  <c r="BE174"/>
  <c r="BE175"/>
  <c r="BE177"/>
  <c r="BE186"/>
  <c r="BE187"/>
  <c r="BE126"/>
  <c r="BE136"/>
  <c r="BE144"/>
  <c r="BE146"/>
  <c r="BE149"/>
  <c r="BE153"/>
  <c r="BE163"/>
  <c r="BE129"/>
  <c r="BE132"/>
  <c r="BE139"/>
  <c r="BE140"/>
  <c r="BE141"/>
  <c r="BE142"/>
  <c r="BE147"/>
  <c r="BE154"/>
  <c r="BE165"/>
  <c r="BE168"/>
  <c r="BE170"/>
  <c r="BE172"/>
  <c r="BE178"/>
  <c i="2" r="BE144"/>
  <c r="BE155"/>
  <c r="BE159"/>
  <c r="BE170"/>
  <c r="BE171"/>
  <c r="BE175"/>
  <c r="BE180"/>
  <c r="BE182"/>
  <c r="BE188"/>
  <c r="BE193"/>
  <c r="BE197"/>
  <c r="BE199"/>
  <c r="BE200"/>
  <c r="BE203"/>
  <c r="BE205"/>
  <c r="BE206"/>
  <c r="BE215"/>
  <c r="BE219"/>
  <c r="BE224"/>
  <c r="BE231"/>
  <c r="BE240"/>
  <c r="BE243"/>
  <c r="BE251"/>
  <c r="BE253"/>
  <c r="BE254"/>
  <c r="BE255"/>
  <c r="BE259"/>
  <c r="BE260"/>
  <c r="BE262"/>
  <c r="BE264"/>
  <c r="BE273"/>
  <c r="BE274"/>
  <c r="BE281"/>
  <c r="BE283"/>
  <c r="BE285"/>
  <c r="BE300"/>
  <c r="BE301"/>
  <c r="BE303"/>
  <c r="E85"/>
  <c r="J89"/>
  <c r="F127"/>
  <c r="BE133"/>
  <c r="BE135"/>
  <c r="BE136"/>
  <c r="BE138"/>
  <c r="BE149"/>
  <c r="BE154"/>
  <c r="BE156"/>
  <c r="BE166"/>
  <c r="BE173"/>
  <c r="BE184"/>
  <c r="BE186"/>
  <c r="BE190"/>
  <c r="BE201"/>
  <c r="BE204"/>
  <c r="BE210"/>
  <c r="BE213"/>
  <c r="BE217"/>
  <c r="BE218"/>
  <c r="BE220"/>
  <c r="BE236"/>
  <c r="BE249"/>
  <c r="BE257"/>
  <c r="BE269"/>
  <c r="BE270"/>
  <c r="BE278"/>
  <c r="BE286"/>
  <c r="BE287"/>
  <c r="BE292"/>
  <c r="BE295"/>
  <c r="BE299"/>
  <c r="BE134"/>
  <c r="BE137"/>
  <c r="BE139"/>
  <c r="BE150"/>
  <c r="BE157"/>
  <c r="BE158"/>
  <c r="BE165"/>
  <c r="BE181"/>
  <c r="BE191"/>
  <c r="BE195"/>
  <c r="BE198"/>
  <c r="BE208"/>
  <c r="BE221"/>
  <c r="BE227"/>
  <c r="BE230"/>
  <c r="BE233"/>
  <c r="BE239"/>
  <c r="BE241"/>
  <c r="BE244"/>
  <c r="BE248"/>
  <c r="BE252"/>
  <c r="BE256"/>
  <c r="BE261"/>
  <c r="BE263"/>
  <c r="BE265"/>
  <c r="BE289"/>
  <c r="BE290"/>
  <c r="BE294"/>
  <c r="BE298"/>
  <c r="BE305"/>
  <c r="BE306"/>
  <c r="BE308"/>
  <c r="J34"/>
  <c i="1" r="AW95"/>
  <c i="3" r="J34"/>
  <c i="1" r="AW96"/>
  <c i="3" r="F36"/>
  <c i="1" r="BC96"/>
  <c i="2" r="F34"/>
  <c i="1" r="BA95"/>
  <c i="3" r="F37"/>
  <c i="1" r="BD96"/>
  <c i="2" r="F35"/>
  <c i="1" r="BB95"/>
  <c i="3" r="F35"/>
  <c i="1" r="BB96"/>
  <c i="3" r="F34"/>
  <c i="1" r="BA96"/>
  <c i="2" r="F37"/>
  <c i="1" r="BD95"/>
  <c i="2" r="F36"/>
  <c i="1" r="BC95"/>
  <c i="3" l="1" r="R124"/>
  <c r="R122"/>
  <c i="2" r="R131"/>
  <c i="3" r="P124"/>
  <c r="P122"/>
  <c i="1" r="AU96"/>
  <c i="3" r="T124"/>
  <c r="T122"/>
  <c i="2" r="R296"/>
  <c r="P131"/>
  <c r="P130"/>
  <c i="1" r="AU95"/>
  <c i="3" r="BK184"/>
  <c r="J184"/>
  <c r="J101"/>
  <c i="2" r="BK131"/>
  <c r="J131"/>
  <c r="J97"/>
  <c r="BK296"/>
  <c r="J296"/>
  <c r="J106"/>
  <c i="3" r="BK124"/>
  <c r="J124"/>
  <c r="J98"/>
  <c i="2" r="J33"/>
  <c i="1" r="AV95"/>
  <c r="AT95"/>
  <c i="2" r="F33"/>
  <c i="1" r="AZ95"/>
  <c r="BB94"/>
  <c r="W31"/>
  <c r="BD94"/>
  <c r="W33"/>
  <c i="3" r="J33"/>
  <c i="1" r="AV96"/>
  <c r="AT96"/>
  <c r="BA94"/>
  <c r="AW94"/>
  <c r="AK30"/>
  <c r="BC94"/>
  <c r="W32"/>
  <c i="3" r="F33"/>
  <c i="1" r="AZ96"/>
  <c i="2" l="1" r="R130"/>
  <c i="3" r="BK122"/>
  <c r="J122"/>
  <c i="2" r="BK130"/>
  <c r="J130"/>
  <c r="J96"/>
  <c i="3" r="J30"/>
  <c i="1" r="AG96"/>
  <c r="W30"/>
  <c r="AZ94"/>
  <c r="W29"/>
  <c r="AU94"/>
  <c r="AX94"/>
  <c r="AY94"/>
  <c i="3" l="1" r="J39"/>
  <c r="J96"/>
  <c i="1" r="AN96"/>
  <c i="2" r="J30"/>
  <c i="1" r="AG95"/>
  <c r="AG94"/>
  <c r="AK26"/>
  <c r="AV94"/>
  <c r="AK29"/>
  <c r="AK35"/>
  <c l="1" r="AN95"/>
  <c i="2" r="J39"/>
  <c i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<sst xmlns="http://schemas.openxmlformats.org/spreadsheetml/2006/main">
  <si>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</si>
  <si>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</si>
  <si>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</si>
  <si>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</si>
  <si>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</si>
  <si>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{cff8577c-9a50-4c43-857b-c00a15377cbb}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</si>
  <si>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</si>
  <si>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</si>
  <si>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</si>
  <si>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</si>
  <si>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</si>
  <si>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</si>
  <si>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</si>
  <si>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</si>
  <si>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2020978_4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</si>
  <si>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</si>
  <si>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</si>
  <si>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sídliště V Podhájí, Rumburk - I.etapa</t>
  </si>
  <si>
    <t>KSO:</t>
  </si>
  <si>
    <t>CC-CZ:</t>
  </si>
  <si>
    <t>Místo:</t>
  </si>
  <si>
    <t>Rumburk</t>
  </si>
  <si>
    <t>Datum:</t>
  </si>
  <si>
    <t>29. 11. 2021</t>
  </si>
  <si>
    <t>Zadavatel:</t>
  </si>
  <si>
    <t>IČ:</t>
  </si>
  <si>
    <t>Město Rumburk</t>
  </si>
  <si>
    <t>DIČ:</t>
  </si>
  <si>
    <t>Uchazeč:</t>
  </si>
  <si>
    <t>Vyplň údaj</t>
  </si>
  <si>
    <t>Projektant:</t>
  </si>
  <si>
    <t>ProProjekt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</si>
  <si>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</si>
  <si>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</si>
  <si>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</si>
  <si>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</si>
  <si>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</si>
  <si>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</si>
  <si>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</si>
  <si>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</si>
  <si>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</si>
  <si>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</si>
  <si>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</si>
  <si>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</si>
  <si>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</si>
  <si>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</si>
  <si>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</si>
  <si>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</si>
  <si>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</si>
  <si>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</si>
  <si>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</si>
  <si>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</si>
  <si>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</si>
  <si>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</si>
  <si>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</si>
  <si>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</si>
  <si>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</si>
  <si>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</si>
  <si>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</si>
  <si>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</si>
  <si>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</si>
  <si>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</si>
  <si>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</si>
  <si>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</si>
  <si>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</si>
  <si>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</si>
  <si>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</si>
  <si>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</si>
  <si>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</si>
  <si>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</si>
  <si>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</si>
  <si>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</si>
  <si>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</si>
  <si>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</si>
  <si>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</si>
  <si>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</si>
  <si>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</si>
  <si>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</si>
  <si>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</si>
  <si>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</si>
  <si>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104</t>
  </si>
  <si>
    <t>Parkoviště</t>
  </si>
  <si>
    <t>STA</t>
  </si>
  <si>
    <t>1</t>
  </si>
  <si>
    <t>{edc2f725-55c6-4e2d-be85-feba9622ebae}</t>
  </si>
  <si>
    <t>2</t>
  </si>
  <si>
    <t>SO 404</t>
  </si>
  <si>
    <t>Veřejné osvětlení</t>
  </si>
  <si>
    <t>{e54b0c18-1062-4e65-903a-449652d509cd}</t>
  </si>
  <si>
    <t>KRYCÍ LIST SOUPISU PRACÍ</t>
  </si>
  <si>
    <t>Objekt:</t>
  </si>
  <si>
    <t>SO 104 - Parkoviště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</si>
  <si>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</si>
  <si>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</si>
  <si>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</si>
  <si>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</si>
  <si>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</si>
  <si>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</si>
  <si>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</si>
  <si>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</si>
  <si>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</si>
  <si>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</si>
  <si>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</si>
  <si>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</si>
  <si>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</si>
  <si>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</si>
  <si>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</si>
  <si>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</si>
  <si>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</si>
  <si>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</si>
  <si>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</si>
  <si>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</si>
  <si>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</si>
  <si>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</si>
  <si>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</si>
  <si>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</si>
  <si>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</si>
  <si>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</si>
  <si>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</si>
  <si>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</si>
  <si>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</si>
  <si>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</si>
  <si>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</si>
  <si>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</si>
  <si>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</si>
  <si>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</si>
  <si>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</si>
  <si>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</si>
  <si>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</si>
  <si>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</si>
  <si>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přes 300 do 500 mm</t>
  </si>
  <si>
    <t>kus</t>
  </si>
  <si>
    <t>4</t>
  </si>
  <si>
    <t>-1328888449</t>
  </si>
  <si>
    <t>112101105</t>
  </si>
  <si>
    <t>Odstranění stromů listnatých průměru kmene přes 900 do 1100 mm</t>
  </si>
  <si>
    <t>-2123951542</t>
  </si>
  <si>
    <t>3</t>
  </si>
  <si>
    <t>112251105</t>
  </si>
  <si>
    <t>Odstranění pařezů D přes 900 do 1100 mm</t>
  </si>
  <si>
    <t>-499927130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</si>
  <si>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</si>
  <si>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</si>
  <si>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</si>
  <si>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534083555</t>
  </si>
  <si>
    <t>5</t>
  </si>
  <si>
    <t>113107342</t>
  </si>
  <si>
    <t>Odstranění podkladu živičného tl přes 50 do 100 mm strojně pl do 50 m2</t>
  </si>
  <si>
    <t>1152617200</t>
  </si>
  <si>
    <t>6</t>
  </si>
  <si>
    <t>121151123</t>
  </si>
  <si>
    <t>Sejmutí ornice plochy přes 500 m2 tl vrstvy do 200 mm strojně</t>
  </si>
  <si>
    <t>1525348416</t>
  </si>
  <si>
    <t>7</t>
  </si>
  <si>
    <t>122252204</t>
  </si>
  <si>
    <t>Odkopávky a prokopávky nezapažené pro silnice a dálnice strojně v hornině třídy těžitelnosti I přes 100 do 500 m3</t>
  </si>
  <si>
    <t>m3</t>
  </si>
  <si>
    <t>412864939</t>
  </si>
  <si>
    <t>VV</t>
  </si>
  <si>
    <t>(67,05+6,7)+(17,03+0,85)*0,14" chodníky včetně rozšíření pod obruby</t>
  </si>
  <si>
    <t>318,3*0,26" komunikace živičné</t>
  </si>
  <si>
    <t xml:space="preserve">(399,59+ 40,09)*0,22" parkovací plochy </t>
  </si>
  <si>
    <t>Součet</t>
  </si>
  <si>
    <t>8</t>
  </si>
  <si>
    <t>122252204-A</t>
  </si>
  <si>
    <t>Odkopávky a prokopávky nezapažené pro silnice a dálnice strojně v hornině třídy těžitelnosti I přes 100 do 500 m3 - aktivní zóna</t>
  </si>
  <si>
    <t>-1944473586</t>
  </si>
  <si>
    <t>(67,05+6,7)+(17,03+0,85)*0,25" chodníky včetně rozšíření pod obruby</t>
  </si>
  <si>
    <t>318,3*0,50" komunikace živičné</t>
  </si>
  <si>
    <t xml:space="preserve">(399,59+ 40,09)*0,50" parkovací plochy </t>
  </si>
  <si>
    <t>9</t>
  </si>
  <si>
    <t>132151251</t>
  </si>
  <si>
    <t>Hloubení rýh nezapažených š do 2000 mm v hornině třídy těžitelnosti I skupiny 1 a 2 objem do 20 m3 strojně</t>
  </si>
  <si>
    <t>-1689953449</t>
  </si>
  <si>
    <t>10</t>
  </si>
  <si>
    <t>132251101</t>
  </si>
  <si>
    <t>Hloubení rýh nezapažených š do 800 mm v hornině třídy těžitelnosti I skupiny 3 objem do 20 m3 strojně</t>
  </si>
  <si>
    <t>570272912</t>
  </si>
  <si>
    <t>3*0,5*0,5" výkop příkopu</t>
  </si>
  <si>
    <t>19,81*0,6*0,65" výkop rýhy pro kanalizaci</t>
  </si>
  <si>
    <t>11</t>
  </si>
  <si>
    <t>162201402</t>
  </si>
  <si>
    <t>Vodorovné přemístění větví stromů listnatých do 1 km D kmene přes 300 do 500 mm</t>
  </si>
  <si>
    <t>256171299</t>
  </si>
  <si>
    <t>12</t>
  </si>
  <si>
    <t>162201412</t>
  </si>
  <si>
    <t>Vodorovné přemístění kmenů stromů listnatých do 1 km D kmene přes 300 do 500 mm</t>
  </si>
  <si>
    <t>228440423</t>
  </si>
  <si>
    <t>13</t>
  </si>
  <si>
    <t>162201500</t>
  </si>
  <si>
    <t>Vodorovné přemístění větví stromů listnatých do 1 km D kmene přes 900 do 1100 mm</t>
  </si>
  <si>
    <t>467712507</t>
  </si>
  <si>
    <t>14</t>
  </si>
  <si>
    <t>162201510</t>
  </si>
  <si>
    <t>Vodorovné přemístění kmenů stromů listnatých do 1 km D kmene přes 900 do 1100 mm</t>
  </si>
  <si>
    <t>1874315738</t>
  </si>
  <si>
    <t>162201520</t>
  </si>
  <si>
    <t>Vodorovné přemístění pařezů do 1 km D přes 900 do 1100 mm</t>
  </si>
  <si>
    <t>435756584</t>
  </si>
  <si>
    <t>16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</si>
  <si>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</si>
  <si>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</si>
  <si>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-1283370451</t>
  </si>
  <si>
    <t>96,73" výkopek z ploch</t>
  </si>
  <si>
    <t xml:space="preserve">814,53*0,1" ornice z plochy na deponii </t>
  </si>
  <si>
    <t>211,71*0,1" navezení ornice zpět na terénní úpravy</t>
  </si>
  <si>
    <t>1*4,5*1,4" výkopek z vsakovací jámy</t>
  </si>
  <si>
    <t>17</t>
  </si>
  <si>
    <t>162351103-A</t>
  </si>
  <si>
    <t>Vodorovné přemístění výkopku nebo sypaniny po suchu na obvyklém dopravním prostředku, bez naložení výkopku, avšak se složením bez rozhrnutí z horniny třídy těžitelnosti I skupiny 1 až 3 na vzdálenost přes 50 do 500 m - aktivní zóna</t>
  </si>
  <si>
    <t>-1978828417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</si>
  <si>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</si>
  <si>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</si>
  <si>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</si>
  <si>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-2141906013</t>
  </si>
  <si>
    <t>19</t>
  </si>
  <si>
    <t>162751117-A</t>
  </si>
  <si>
    <t>Vodorovné přemístění výkopku nebo sypaniny po suchu na obvyklém dopravním prostředku, bez naložení výkopku, avšak se složením bez rozhrnutí z horniny třídy těžitelnosti I skupiny 1 až 3 na vzdálenost přes 9 000 do 10 000 m - aktivní zóna</t>
  </si>
  <si>
    <t>1077703051</t>
  </si>
  <si>
    <t>20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</si>
  <si>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</si>
  <si>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</si>
  <si>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1340505305</t>
  </si>
  <si>
    <t>103,03*30"přepočet koeficientem množství</t>
  </si>
  <si>
    <t>162751119-A</t>
  </si>
  <si>
    <t>1237196169</t>
  </si>
  <si>
    <t>457,21*30"přepočet koeficientem množství</t>
  </si>
  <si>
    <t>22</t>
  </si>
  <si>
    <t>167151111</t>
  </si>
  <si>
    <t>Nakládání, skládání a překládání neulehlého výkopku nebo sypaniny strojně nakládání, množství přes 100 m3, z hornin třídy těžitelnosti I, skupiny 1 až 3</t>
  </si>
  <si>
    <t>19851993</t>
  </si>
  <si>
    <t>103,03" výkopový materiál</t>
  </si>
  <si>
    <t>23</t>
  </si>
  <si>
    <t>167151111-A</t>
  </si>
  <si>
    <t>Nakládání, skládání a překládání neulehlého výkopku nebo sypaniny strojně nakládání, množství přes 100 m3, z hornin třídy těžitelnosti I, skupiny 1 až 3 - aktivní zóna</t>
  </si>
  <si>
    <t>1488338582</t>
  </si>
  <si>
    <t>24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</si>
  <si>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</si>
  <si>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</si>
  <si>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-190572535</t>
  </si>
  <si>
    <t>25</t>
  </si>
  <si>
    <t>M</t>
  </si>
  <si>
    <t>58344003</t>
  </si>
  <si>
    <t>kamenivo drcené hrubé frakce 63/125</t>
  </si>
  <si>
    <t>t</t>
  </si>
  <si>
    <t>-169130183</t>
  </si>
  <si>
    <t>(457,21/2)*2"přepočet koeficientem množství</t>
  </si>
  <si>
    <t>26</t>
  </si>
  <si>
    <t>58344197</t>
  </si>
  <si>
    <t>štěrkodrť frakce 0/63</t>
  </si>
  <si>
    <t>-807904012</t>
  </si>
  <si>
    <t>27</t>
  </si>
  <si>
    <t>171201221</t>
  </si>
  <si>
    <t>Poplatek za uložení stavebního odpadu na skládce (skládkovné) zeminy a kamení zatříděného do Katalogu odpadů pod kódem 17 05 04</t>
  </si>
  <si>
    <t>657756520</t>
  </si>
  <si>
    <t>103,03*2" přepočteno koeficientem množství</t>
  </si>
  <si>
    <t>28</t>
  </si>
  <si>
    <t>171201221-A</t>
  </si>
  <si>
    <t>Poplatek za uložení stavebního odpadu na skládce (skládkovné) zeminy a kamení zatříděného do Katalogu odpadů pod kódem 17 05 04 - aktivní zóna</t>
  </si>
  <si>
    <t>2127811268</t>
  </si>
  <si>
    <t>457,21*2" přepočet koeficientem množství</t>
  </si>
  <si>
    <t>29</t>
  </si>
  <si>
    <t>171251201</t>
  </si>
  <si>
    <t>Uložení sypaniny na skládky nebo meziskládky bez hutnění s upravením uložené sypaniny do předepsaného tvaru</t>
  </si>
  <si>
    <t>-331111307</t>
  </si>
  <si>
    <t>30</t>
  </si>
  <si>
    <t>174151101</t>
  </si>
  <si>
    <t>Zásyp jam, šachet rýh nebo kolem objektů sypaninou se zhutněním</t>
  </si>
  <si>
    <t>-1895741160</t>
  </si>
  <si>
    <t>19,81*0,5*0,5</t>
  </si>
  <si>
    <t>31</t>
  </si>
  <si>
    <t>175151101</t>
  </si>
  <si>
    <t>Obsypání potrubí strojně sypaninou bez prohození, uloženou do 3 m</t>
  </si>
  <si>
    <t>175349503</t>
  </si>
  <si>
    <t>19,81*0,17*0,5</t>
  </si>
  <si>
    <t>32</t>
  </si>
  <si>
    <t>58331200</t>
  </si>
  <si>
    <t>štěrkopísek netříděný zásypový</t>
  </si>
  <si>
    <t>-652536362</t>
  </si>
  <si>
    <t>(0,991+1,684)*2"přepočteno koeficientem množství</t>
  </si>
  <si>
    <t>33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</si>
  <si>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</si>
  <si>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</si>
  <si>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477776754</t>
  </si>
  <si>
    <t>34</t>
  </si>
  <si>
    <t>181152302</t>
  </si>
  <si>
    <t>Úprava pláně na stavbách silnic a dálnic strojně v zářezech mimo skalních se zhutněním</t>
  </si>
  <si>
    <t>-989642324</t>
  </si>
  <si>
    <t>35</t>
  </si>
  <si>
    <t>181351103</t>
  </si>
  <si>
    <t>Rozprostření a urovnání ornice v rovině nebo ve svahu sklonu do 1:5 strojně při souvislé ploše přes 100 do 500 m2, tl. vrstvy do 200 mm</t>
  </si>
  <si>
    <t>591276640</t>
  </si>
  <si>
    <t>36</t>
  </si>
  <si>
    <t>181411131</t>
  </si>
  <si>
    <t>Založení trávníku na půdě předem připravené plochy do 1000 m2 výsevem včetně utažení parkového v rovině nebo na svahu do 1:5</t>
  </si>
  <si>
    <t>73054771</t>
  </si>
  <si>
    <t>37</t>
  </si>
  <si>
    <t>00572410</t>
  </si>
  <si>
    <t>osivo směs travní parková</t>
  </si>
  <si>
    <t>kg</t>
  </si>
  <si>
    <t>-421777283</t>
  </si>
  <si>
    <t>211,71*0,025"přepočteno koeficientem množství</t>
  </si>
  <si>
    <t>38</t>
  </si>
  <si>
    <t>183111211</t>
  </si>
  <si>
    <t>Jamky pro výsadbu s výměnou 50 % půdy zeminy tř 1 až 4 obj do 0,002 m3 v rovině a svahu do 1:5</t>
  </si>
  <si>
    <t>1636217203</t>
  </si>
  <si>
    <t>39</t>
  </si>
  <si>
    <t>02660311R1</t>
  </si>
  <si>
    <t>Tavolník van Houtteův v. 35cm</t>
  </si>
  <si>
    <t>7213999</t>
  </si>
  <si>
    <t>40</t>
  </si>
  <si>
    <t>184102211</t>
  </si>
  <si>
    <t>Výsadba keře bez balu v do 1 m do jamky se zalitím v rovině a svahu do 1:5</t>
  </si>
  <si>
    <t>574423961</t>
  </si>
  <si>
    <t>41</t>
  </si>
  <si>
    <t>184802611</t>
  </si>
  <si>
    <t>Chemické odplevelení po založení kultury v rovině nebo na svahu do 1:5 postřikem na široko</t>
  </si>
  <si>
    <t>-1555553547</t>
  </si>
  <si>
    <t>Zakládání</t>
  </si>
  <si>
    <t>42</t>
  </si>
  <si>
    <t>211521111</t>
  </si>
  <si>
    <t>Výplň odvodňovacích žeber nebo trativodů kamenivem hrubým drceným frakce 63 až 125 mm</t>
  </si>
  <si>
    <t>-84973499</t>
  </si>
  <si>
    <t>Vodorovné konstrukce</t>
  </si>
  <si>
    <t>43</t>
  </si>
  <si>
    <t>451572111</t>
  </si>
  <si>
    <t>Lože pod potrubí otevřený výkop z kameniva drobného těženého</t>
  </si>
  <si>
    <t>-131519935</t>
  </si>
  <si>
    <t>19,81*0,1*0,5</t>
  </si>
  <si>
    <t>Komunikace pozemní</t>
  </si>
  <si>
    <t>44</t>
  </si>
  <si>
    <t>564851111</t>
  </si>
  <si>
    <t>Podklad ze štěrkodrtě ŠD tl 150 mm</t>
  </si>
  <si>
    <t>-2085737548</t>
  </si>
  <si>
    <t>104,77+318,3</t>
  </si>
  <si>
    <t>45</t>
  </si>
  <si>
    <t>564861111</t>
  </si>
  <si>
    <t>Podklad ze štěrkodrti 0-63 s rozprostřením a zhutněním, po zhutnění tl. 200 mm</t>
  </si>
  <si>
    <t>1854247628</t>
  </si>
  <si>
    <t>399,59</t>
  </si>
  <si>
    <t>46</t>
  </si>
  <si>
    <t>565135121</t>
  </si>
  <si>
    <t>Asfaltový beton vrstva podkladní ACP 16 (obalované kamenivo OKS) tl 50 mm š přes 3 m</t>
  </si>
  <si>
    <t>1600063287</t>
  </si>
  <si>
    <t>47</t>
  </si>
  <si>
    <t>567122111</t>
  </si>
  <si>
    <t>Podklad ze směsi stmelené cementem SC C 8/10 (KSC I) tl 120 mm</t>
  </si>
  <si>
    <t>-1248591057</t>
  </si>
  <si>
    <t>48</t>
  </si>
  <si>
    <t>573111112</t>
  </si>
  <si>
    <t>Postřik živičný infiltrační s posypem z asfaltu množství 1 kg/m2</t>
  </si>
  <si>
    <t>-837255650</t>
  </si>
  <si>
    <t>49</t>
  </si>
  <si>
    <t>577134121</t>
  </si>
  <si>
    <t>Asfaltový beton vrstva obrusná ACO 11 (ABS) tř. I tl 40 mm š přes 3 m z nemodifikovaného asfaltu</t>
  </si>
  <si>
    <t>1991917255</t>
  </si>
  <si>
    <t>50</t>
  </si>
  <si>
    <t>59245018</t>
  </si>
  <si>
    <t>dlažba tvar obdélník betonová 200x100x60mm přírodní</t>
  </si>
  <si>
    <t>1915935077</t>
  </si>
  <si>
    <t>52,06+15+3,53+17,3+8,51+8,37" přepočteno koeficientem množství</t>
  </si>
  <si>
    <t>104,77*1,02 'Přepočtené koeficientem množství</t>
  </si>
  <si>
    <t>51</t>
  </si>
  <si>
    <t>59245006</t>
  </si>
  <si>
    <t>dlažba tvar obdélník betonová pro nevidomé 200x100x60mm barevná</t>
  </si>
  <si>
    <t>1387343002</t>
  </si>
  <si>
    <t>1,21+1,4+1,75+1,34+1,56+1,08+2,42+0,54" přepočteno koeficientem množství</t>
  </si>
  <si>
    <t>11,3*1,02 'Přepočtené koeficientem množství</t>
  </si>
  <si>
    <t>52</t>
  </si>
  <si>
    <t>596211112</t>
  </si>
  <si>
    <t>Kladení zámkové dlažby komunikací pro pěší tl 60 mm skupiny A pl přes 100 do 300 m2</t>
  </si>
  <si>
    <t>1893385959</t>
  </si>
  <si>
    <t>1,21+1,4+1,75+1,34+1,56+1,08+2,42+0,54" var pásy</t>
  </si>
  <si>
    <t>52,06+15+3,53+17,3+8,51+8,37" chodníky</t>
  </si>
  <si>
    <t>53</t>
  </si>
  <si>
    <t>596211114</t>
  </si>
  <si>
    <t>Příplatek za kombinaci dvou barev u kladení betonových dlažeb komunikací pro pěší tl 60 mm skupiny A</t>
  </si>
  <si>
    <t>514742219</t>
  </si>
  <si>
    <t>54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</si>
  <si>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</si>
  <si>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</si>
  <si>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1075100180</t>
  </si>
  <si>
    <t>76,06+84,4+174,69+64,44</t>
  </si>
  <si>
    <t>55</t>
  </si>
  <si>
    <t>5924502-1</t>
  </si>
  <si>
    <t>dlažba voděpropustná betonová s distančními nálisky 240x170x80 cm přírodní</t>
  </si>
  <si>
    <t>58131353</t>
  </si>
  <si>
    <t>76,06+84,4+174,69+64,44-22,78</t>
  </si>
  <si>
    <t>376,81*1,02 'Přepočtené koeficientem množství</t>
  </si>
  <si>
    <t>56</t>
  </si>
  <si>
    <t>5924502-2</t>
  </si>
  <si>
    <t>dlažba voděpropustná betonová s distančními nálisky 240x170x80 cm černá</t>
  </si>
  <si>
    <t>-2133639264</t>
  </si>
  <si>
    <t>(22*5*0,17)+(4*6*0,17)" oddělení parkovacích míst</t>
  </si>
  <si>
    <t>22,78*1,05 'Přepočtené koeficientem množství</t>
  </si>
  <si>
    <t>57</t>
  </si>
  <si>
    <t>596212214</t>
  </si>
  <si>
    <t>Kladení dlažby z betonových zámkových dlaždic pozemních komunikací s ložem z kameniva těženého nebo drceného tl. do 50 mm, s vyplněním spár, s dvojitým hutněním vibrováním i tl. 80 mm skupiny A, pro plochy Příplatek za dlažbu 2 barev</t>
  </si>
  <si>
    <t>-2056164409</t>
  </si>
  <si>
    <t>58</t>
  </si>
  <si>
    <t>5962122-P</t>
  </si>
  <si>
    <t>Příplatek u betonových dlažeb pozemních komunikací tl 80 mm za sypký sobrent včetně dodávky materiálu v poměru 1:6 do lože tl.50 mm</t>
  </si>
  <si>
    <t>155094070</t>
  </si>
  <si>
    <t>59</t>
  </si>
  <si>
    <t>599141111</t>
  </si>
  <si>
    <t>Vyplnění spár mezi silničními dílci živičnou zálivkou</t>
  </si>
  <si>
    <t>m</t>
  </si>
  <si>
    <t>-2016090558</t>
  </si>
  <si>
    <t>45,37+8,8+8,8</t>
  </si>
  <si>
    <t>60</t>
  </si>
  <si>
    <t>919726123</t>
  </si>
  <si>
    <t>Geotextilie pro ochranu, separaci a filtraci netkaná měrná hm přes 300 do 500 g/m2</t>
  </si>
  <si>
    <t>1758728963</t>
  </si>
  <si>
    <t>61</t>
  </si>
  <si>
    <t>RTX.123235004R1</t>
  </si>
  <si>
    <t>Sorpční netkaná textilie REO Fb NTRF16 400 g/m2</t>
  </si>
  <si>
    <t>-1496037609</t>
  </si>
  <si>
    <t>399,59*1,1 'Přepočtené koeficientem množství</t>
  </si>
  <si>
    <t>Trubní vedení</t>
  </si>
  <si>
    <t>62</t>
  </si>
  <si>
    <t>871313121</t>
  </si>
  <si>
    <t>Montáž kanalizačního potrubí z PVC těsněné gumovým kroužkem otevřený výkop sklon do 20 % DN 160</t>
  </si>
  <si>
    <t>-791435418</t>
  </si>
  <si>
    <t>63</t>
  </si>
  <si>
    <t>28611134</t>
  </si>
  <si>
    <t>trubka kanalizační PVC DN 160x5000mm SN4</t>
  </si>
  <si>
    <t>1583083041</t>
  </si>
  <si>
    <t>20*1,03 'Přepočtené koeficientem množství</t>
  </si>
  <si>
    <t>64</t>
  </si>
  <si>
    <t>895941311</t>
  </si>
  <si>
    <t>Zřízení vpusti kanalizační uliční z betonových dílců typ UVB-50</t>
  </si>
  <si>
    <t>-1628478954</t>
  </si>
  <si>
    <t>65</t>
  </si>
  <si>
    <t>BTL.0006311.URS</t>
  </si>
  <si>
    <t>prstenec betonový pro uliční vpusť vyrovnávací TBV-Q 390/60/10a, 39x6x13cm</t>
  </si>
  <si>
    <t>-1295163969</t>
  </si>
  <si>
    <t>66</t>
  </si>
  <si>
    <t>BTL.0006306.URS</t>
  </si>
  <si>
    <t>skruž betonová pro uliční vpusť horní TBV-Q 450/195/5c, 45x19,5x5cm</t>
  </si>
  <si>
    <t>-1422803560</t>
  </si>
  <si>
    <t>67</t>
  </si>
  <si>
    <t>BTL.0006303.URS</t>
  </si>
  <si>
    <t>dno betonové pro uliční vpusť s výtokovým otvorem TBV-Q 450/380/1d , DN 200</t>
  </si>
  <si>
    <t>-55020188</t>
  </si>
  <si>
    <t>68</t>
  </si>
  <si>
    <t>899204112</t>
  </si>
  <si>
    <t>Osazení mříží litinových včetně rámů a košů na bahno pro třídu zatížení D400, E600</t>
  </si>
  <si>
    <t>882508517</t>
  </si>
  <si>
    <t>69</t>
  </si>
  <si>
    <t>55242320</t>
  </si>
  <si>
    <t>mříž vtoková litinová plochá 500x500mm</t>
  </si>
  <si>
    <t>-2117113761</t>
  </si>
  <si>
    <t>70</t>
  </si>
  <si>
    <t>55241000</t>
  </si>
  <si>
    <t>koš kalový pod kruhovou mříž - lehký</t>
  </si>
  <si>
    <t>1962853703</t>
  </si>
  <si>
    <t>Ostatní konstrukce a práce, bourání</t>
  </si>
  <si>
    <t>71</t>
  </si>
  <si>
    <t>914511111</t>
  </si>
  <si>
    <t>Montáž sloupku dopravních značek délky do 3,5 m s betonovým základem</t>
  </si>
  <si>
    <t>-1744677040</t>
  </si>
  <si>
    <t>72</t>
  </si>
  <si>
    <t>40445625</t>
  </si>
  <si>
    <t>informativní značky provozní IP8, IP9, IP11-IP13 500x700mm</t>
  </si>
  <si>
    <t>988233803</t>
  </si>
  <si>
    <t>73</t>
  </si>
  <si>
    <t>40445608</t>
  </si>
  <si>
    <t>značky upravující přednost P1, P4 700mm</t>
  </si>
  <si>
    <t>681348363</t>
  </si>
  <si>
    <t>74</t>
  </si>
  <si>
    <t>40445647</t>
  </si>
  <si>
    <t>dodatkové tabulky E1, E2a,b , E6, E9, E10 E12c, E17 500x500mm</t>
  </si>
  <si>
    <t>1956208315</t>
  </si>
  <si>
    <t>75</t>
  </si>
  <si>
    <t>40445620</t>
  </si>
  <si>
    <t>zákazové, příkazové dopravní značky B1-B34, C1-15 700mm</t>
  </si>
  <si>
    <t>-1591478130</t>
  </si>
  <si>
    <t>76</t>
  </si>
  <si>
    <t>915221121</t>
  </si>
  <si>
    <t>Vodorovné dopravní značení vodící čáry přerušované š 250 mm bílý plast</t>
  </si>
  <si>
    <t>-1128735288</t>
  </si>
  <si>
    <t>77</t>
  </si>
  <si>
    <t>915231111</t>
  </si>
  <si>
    <t>Vodorovné dopravní značení přechody pro chodce, šipky, symboly bílý plast</t>
  </si>
  <si>
    <t>-509427741</t>
  </si>
  <si>
    <t>2*0,62 "znak imobil</t>
  </si>
  <si>
    <t>3,16+2,37+7,79+3,28" pásy</t>
  </si>
  <si>
    <t>78</t>
  </si>
  <si>
    <t>915611111</t>
  </si>
  <si>
    <t>Předznačení vodorovného liniového značení</t>
  </si>
  <si>
    <t>-733737567</t>
  </si>
  <si>
    <t>79</t>
  </si>
  <si>
    <t>59217017</t>
  </si>
  <si>
    <t>obrubník betonový chodníkový 1000x100x250mm</t>
  </si>
  <si>
    <t>840204880</t>
  </si>
  <si>
    <t>15,6+23,76+38</t>
  </si>
  <si>
    <t>77,36*1,02 'Přepočtené koeficientem množství</t>
  </si>
  <si>
    <t>80</t>
  </si>
  <si>
    <t>915621111</t>
  </si>
  <si>
    <t>Předznačení vodorovného plošného značení</t>
  </si>
  <si>
    <t>506150797</t>
  </si>
  <si>
    <t>81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</si>
  <si>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</si>
  <si>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</si>
  <si>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701559000</t>
  </si>
  <si>
    <t>15,6+23,76+38" obrubník silniční 100</t>
  </si>
  <si>
    <t>66,7+33,18+27,81+112,93+8,8+8,8 "obrubník silniční 150</t>
  </si>
  <si>
    <t>82</t>
  </si>
  <si>
    <t>59217031</t>
  </si>
  <si>
    <t>obrubník betonový silniční 1000x150x250mm</t>
  </si>
  <si>
    <t>103218702</t>
  </si>
  <si>
    <t>66,7+33,18+27,81+112,93+8,8+8,8</t>
  </si>
  <si>
    <t>258,22*1,02 'Přepočtené koeficientem množství</t>
  </si>
  <si>
    <t>83</t>
  </si>
  <si>
    <t>916231213</t>
  </si>
  <si>
    <t>Osazení chodníkového obrubníku betonového stojatého s boční opěrou do lože z betonu prostého</t>
  </si>
  <si>
    <t>-1817357342</t>
  </si>
  <si>
    <t>5,83+10,92+22,9+33,86</t>
  </si>
  <si>
    <t>84</t>
  </si>
  <si>
    <t>59217001</t>
  </si>
  <si>
    <t>obrubník betonový zahradní 1000x50x250mm</t>
  </si>
  <si>
    <t>-893313695</t>
  </si>
  <si>
    <t>73,51*1,02 'Přepočtené koeficientem množství</t>
  </si>
  <si>
    <t>85</t>
  </si>
  <si>
    <t>916231292</t>
  </si>
  <si>
    <t>Příplatek za řezání obrubníků při osazování do oblouku o poloměru do 2,5m</t>
  </si>
  <si>
    <t>257047396</t>
  </si>
  <si>
    <t>86</t>
  </si>
  <si>
    <t>919735112</t>
  </si>
  <si>
    <t>Řezání stávajícího živičného krytu hl přes 50 do 100 mm</t>
  </si>
  <si>
    <t>-941946167</t>
  </si>
  <si>
    <t>87</t>
  </si>
  <si>
    <t>935114112</t>
  </si>
  <si>
    <t>Mikroštěrbinový odvodňovací betonový žlab 220x260 mm se spádem dna 0,5 % se základem</t>
  </si>
  <si>
    <t>312401494</t>
  </si>
  <si>
    <t>997</t>
  </si>
  <si>
    <t>Přesun sutě</t>
  </si>
  <si>
    <t>88</t>
  </si>
  <si>
    <t>997221561</t>
  </si>
  <si>
    <t>Vodorovná doprava suti z kusových materiálů do 1 km</t>
  </si>
  <si>
    <t>-1759068360</t>
  </si>
  <si>
    <t>89</t>
  </si>
  <si>
    <t>997221569</t>
  </si>
  <si>
    <t>Příplatek ZKD 1 km u vodorovné dopravy suti z kusových materiálů</t>
  </si>
  <si>
    <t>1261631972</t>
  </si>
  <si>
    <t>4,268*40"přepočet koeficientem množství</t>
  </si>
  <si>
    <t>90</t>
  </si>
  <si>
    <t>997221645</t>
  </si>
  <si>
    <t>Poplatek za uložení na skládce (skládkovné) odpadu asfaltového bez dehtu kód odpadu 17 03 02</t>
  </si>
  <si>
    <t>-397541139</t>
  </si>
  <si>
    <t>998</t>
  </si>
  <si>
    <t>Přesun hmot</t>
  </si>
  <si>
    <t>91</t>
  </si>
  <si>
    <t>998225111</t>
  </si>
  <si>
    <t>Přesun hmot pro pozemní komunikace s krytem z kamene, monolitickým betonovým nebo živičným</t>
  </si>
  <si>
    <t>278346928</t>
  </si>
  <si>
    <t>92</t>
  </si>
  <si>
    <t>998276101</t>
  </si>
  <si>
    <t>Přesun hmot pro trubní vedení z trub z plastických hmot otevřený výkop</t>
  </si>
  <si>
    <t>-1454652749</t>
  </si>
  <si>
    <t>VRN</t>
  </si>
  <si>
    <t>Vedlejší rozpočtové náklady</t>
  </si>
  <si>
    <t>VRN1</t>
  </si>
  <si>
    <t>Průzkumné, geodetické a projektové práce</t>
  </si>
  <si>
    <t>93</t>
  </si>
  <si>
    <t>012103000</t>
  </si>
  <si>
    <t>Geodetické práce před výstavbou včetně vytyčení inženýrských sítí</t>
  </si>
  <si>
    <t>kpl</t>
  </si>
  <si>
    <t>1024</t>
  </si>
  <si>
    <t>-1083557788</t>
  </si>
  <si>
    <t>94</t>
  </si>
  <si>
    <t>012203000</t>
  </si>
  <si>
    <t>Geodetické práce při provádění stavby</t>
  </si>
  <si>
    <t>-1282170848</t>
  </si>
  <si>
    <t>95</t>
  </si>
  <si>
    <t>012303000</t>
  </si>
  <si>
    <t>Geodetické práce po výstavbě - geometrické zaměření skutečného provedení a geometrický plán</t>
  </si>
  <si>
    <t>-669497703</t>
  </si>
  <si>
    <t>96</t>
  </si>
  <si>
    <t>013254000</t>
  </si>
  <si>
    <t>Dokumentace skutečného provedení stavby</t>
  </si>
  <si>
    <t>254779510</t>
  </si>
  <si>
    <t>VRN3</t>
  </si>
  <si>
    <t>Zařízení staveniště</t>
  </si>
  <si>
    <t>97</t>
  </si>
  <si>
    <t>030001000</t>
  </si>
  <si>
    <t>Zařízení staveniště včetně oplocení stavby</t>
  </si>
  <si>
    <t>219637898</t>
  </si>
  <si>
    <t>VRN4</t>
  </si>
  <si>
    <t>Inženýrská činnost</t>
  </si>
  <si>
    <t>98</t>
  </si>
  <si>
    <t>043194000</t>
  </si>
  <si>
    <t>Ostatní zkoušky - zkouška pláně</t>
  </si>
  <si>
    <t>ks</t>
  </si>
  <si>
    <t>461025061</t>
  </si>
  <si>
    <t>99</t>
  </si>
  <si>
    <t>045002000</t>
  </si>
  <si>
    <t>Kompletační a koordinační činnost včetně dokladové části ke kolaudaci</t>
  </si>
  <si>
    <t>928893492</t>
  </si>
  <si>
    <t>VRN7</t>
  </si>
  <si>
    <t>Provozní vlivy</t>
  </si>
  <si>
    <t>100</t>
  </si>
  <si>
    <t>070001000</t>
  </si>
  <si>
    <t>Provozní vlivy včetně dopravně inženýrského opatření ( DIO )</t>
  </si>
  <si>
    <t>-1504847474</t>
  </si>
  <si>
    <t>SO 404 - Veřejné osvětlení</t>
  </si>
  <si>
    <t>PSV - Práce a dodávky PSV</t>
  </si>
  <si>
    <t>M - Práce a dodávky M</t>
  </si>
  <si>
    <t xml:space="preserve">    21-M - Elektromontáže</t>
  </si>
  <si>
    <t xml:space="preserve">    46-M - Zemní práce při extr.mont.pracích</t>
  </si>
  <si>
    <t>PSV</t>
  </si>
  <si>
    <t>Práce a dodávky PSV</t>
  </si>
  <si>
    <t>Práce a dodávky M</t>
  </si>
  <si>
    <t>21-M</t>
  </si>
  <si>
    <t>Elektromontáže</t>
  </si>
  <si>
    <t>210202013</t>
  </si>
  <si>
    <t>Montáž svítidlo výbojkové průmyslové nebo venkovní na výložník</t>
  </si>
  <si>
    <t>1579424963</t>
  </si>
  <si>
    <t>34774003</t>
  </si>
  <si>
    <t>svítidlo veřejného osvětlení na výložník zdroj LED 58W 4000K</t>
  </si>
  <si>
    <t>128</t>
  </si>
  <si>
    <t>-597042508</t>
  </si>
  <si>
    <t>210204011</t>
  </si>
  <si>
    <t>Montáž stožárů osvětlení ocelových samostatně stojících délky do 12 m</t>
  </si>
  <si>
    <t>-771669225</t>
  </si>
  <si>
    <t>1290540</t>
  </si>
  <si>
    <t>STOZAROVE POUZDRO SP 250/1000</t>
  </si>
  <si>
    <t>104399990</t>
  </si>
  <si>
    <t>31674067</t>
  </si>
  <si>
    <t>stožár osvětlovací sadový Pz 133/89/60 v 6,0m</t>
  </si>
  <si>
    <t>-1929636733</t>
  </si>
  <si>
    <t>210204103</t>
  </si>
  <si>
    <t>Montáž výložníků osvětlení jednoramenných sloupových hmotnosti do 35 kg</t>
  </si>
  <si>
    <t>1007679648</t>
  </si>
  <si>
    <t>31674000</t>
  </si>
  <si>
    <t>výložník rovný jednoduchý k osvětlovacím stožárům uličním vyložení 500mm</t>
  </si>
  <si>
    <t>-1296997934</t>
  </si>
  <si>
    <t>210204201</t>
  </si>
  <si>
    <t>Montáž elektrovýzbroje stožárů osvětlení 1 okruh</t>
  </si>
  <si>
    <t>-722734867</t>
  </si>
  <si>
    <t>1641653</t>
  </si>
  <si>
    <t>STOZAROVA SVORKOVNICE EK 480/2P IP54</t>
  </si>
  <si>
    <t>256</t>
  </si>
  <si>
    <t>-1535811217</t>
  </si>
  <si>
    <t>210220020</t>
  </si>
  <si>
    <t>Montáž uzemňovacího vedení vodičů FeZn pomocí svorek v zemi páskou do 120 mm2 ve městské zástavbě</t>
  </si>
  <si>
    <t>-257905537</t>
  </si>
  <si>
    <t>35442062</t>
  </si>
  <si>
    <t>pás zemnící 30x4mm FeZn</t>
  </si>
  <si>
    <t>1251846025</t>
  </si>
  <si>
    <t>98,93" přepočteno koeficintem množství</t>
  </si>
  <si>
    <t>98,93*1,05 'Přepočtené koeficientem množství</t>
  </si>
  <si>
    <t>35441986</t>
  </si>
  <si>
    <t>svorka odbočovací a spojovací pro pásek 30x4 mm, FeZn</t>
  </si>
  <si>
    <t>-563075680</t>
  </si>
  <si>
    <t>210800411</t>
  </si>
  <si>
    <t>Montáž vodiče Cu izolovaného plného nebo laněného s PVC pláštěm do 1 kV žíla 0,15 až 16 mm2 zataženého (např. CY, CHAH-V) bez ukončení</t>
  </si>
  <si>
    <t>-660239440</t>
  </si>
  <si>
    <t>PKB.711018</t>
  </si>
  <si>
    <t>CYKY-J 3x1,5</t>
  </si>
  <si>
    <t>243694801</t>
  </si>
  <si>
    <t>34111076</t>
  </si>
  <si>
    <t>kabel instalační jádro Cu plné izolace PVC plášť PVC 450/750V (CYKY) 4x10mm2</t>
  </si>
  <si>
    <t>114334725</t>
  </si>
  <si>
    <t>98,93+(3*6)</t>
  </si>
  <si>
    <t>210280001</t>
  </si>
  <si>
    <t>Zkoušky a prohlídky el rozvodů a zařízení celková prohlídka pro objem montážních prací do 100 tis Kč</t>
  </si>
  <si>
    <t>93712019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</si>
  <si>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</si>
  <si>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</si>
  <si>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</si>
  <si>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</si>
  <si>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</si>
  <si>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532079475</t>
  </si>
  <si>
    <t>460021121</t>
  </si>
  <si>
    <t>Sejmutí ornice při elektromontážích strojně tl vrstvy do 20 cm</t>
  </si>
  <si>
    <t>71667418</t>
  </si>
  <si>
    <t>91,1*0,5</t>
  </si>
  <si>
    <t>460141111</t>
  </si>
  <si>
    <t>Hloubení nezapažených jam při elektromontážích strojně v hornině tř I skupiny 1 a 2</t>
  </si>
  <si>
    <t>-1982093329</t>
  </si>
  <si>
    <t>0,5*0,85*6 "výkop jam pro lampy</t>
  </si>
  <si>
    <t>460161151</t>
  </si>
  <si>
    <t>Hloubení kabelových rýh ručně š 35 cm hl 60 cm v hornině tř I skupiny 1 a 2</t>
  </si>
  <si>
    <t>-1617505349</t>
  </si>
  <si>
    <t>15,51+6,35</t>
  </si>
  <si>
    <t>460171271</t>
  </si>
  <si>
    <t>Hloubení kabelových nezapažených rýh strojně š 50 cm hl 80 cm v hornině tř I skupiny 1 a 2</t>
  </si>
  <si>
    <t>-571141668</t>
  </si>
  <si>
    <t>460241111</t>
  </si>
  <si>
    <t>Příplatek za ztížení vykopávky při elektromontážích v blízkosti podzemního vedení</t>
  </si>
  <si>
    <t>875514599</t>
  </si>
  <si>
    <t>21,86*0,35*0,6</t>
  </si>
  <si>
    <t>460341113</t>
  </si>
  <si>
    <t>Vodorovné přemístění horniny jakékoliv třídy dopravními prostředky při elektromontážích přes 500 do 1000 m</t>
  </si>
  <si>
    <t>-550021109</t>
  </si>
  <si>
    <t>0,776 "kabelové chráničky</t>
  </si>
  <si>
    <t>4,55 " podsyp a obsyp kabelu</t>
  </si>
  <si>
    <t>2,55" výkop pro sloupy</t>
  </si>
  <si>
    <t>460341121</t>
  </si>
  <si>
    <t>Příplatek k vodorovnému přemístění horniny dopravními prostředky při elektromontážích za každých dalších i započatých 1000 m</t>
  </si>
  <si>
    <t>1814823442</t>
  </si>
  <si>
    <t>7,876*40 "přepočet koeficientem množství</t>
  </si>
  <si>
    <t>460361111</t>
  </si>
  <si>
    <t>Poplatek za uložení zeminy na skládce (skládkovné) kód odpadu 17 05 04</t>
  </si>
  <si>
    <t>1875701130</t>
  </si>
  <si>
    <t>7,876*2" přepočet koeficientem množství</t>
  </si>
  <si>
    <t>460371121</t>
  </si>
  <si>
    <t>Naložení výkopku při elektromontážích strojně z hornin třídy I skupiny 1 až 3</t>
  </si>
  <si>
    <t>1049853525</t>
  </si>
  <si>
    <t>460451281</t>
  </si>
  <si>
    <t>Zásyp kabelových rýh strojně se zhutněním š 50 cm hl 80 cm z horniny tř I skupiny 1 a 2</t>
  </si>
  <si>
    <t>-92999857</t>
  </si>
  <si>
    <t>460541112</t>
  </si>
  <si>
    <t>Úprava pláně při elektromontážích strojně v hornině třídy těžitelnosti I skupiny 1 až 3 se zhutněním</t>
  </si>
  <si>
    <t>-1454668130</t>
  </si>
  <si>
    <t>460571111</t>
  </si>
  <si>
    <t>Rozprostření a urovnání ornice při elektromontážích strojně tl vrstvy do 20 cm</t>
  </si>
  <si>
    <t>-1795658154</t>
  </si>
  <si>
    <t>460581121</t>
  </si>
  <si>
    <t>Zatravnění včetně zalití vodou na rovině</t>
  </si>
  <si>
    <t>1358551773</t>
  </si>
  <si>
    <t>4606413R1</t>
  </si>
  <si>
    <t>Betonový základ stožárového pouzdra</t>
  </si>
  <si>
    <t>-2001904699</t>
  </si>
  <si>
    <t>2,55-(0,039*6)</t>
  </si>
  <si>
    <t>460661112</t>
  </si>
  <si>
    <t>Kabelové lože z písku pro kabely nn bez zakrytí š lože přes 35 do 50 cm</t>
  </si>
  <si>
    <t>1624930295</t>
  </si>
  <si>
    <t>460671112</t>
  </si>
  <si>
    <t>Výstražná fólie pro krytí kabelů šířky 25 cm</t>
  </si>
  <si>
    <t>-2091818258</t>
  </si>
  <si>
    <t>460791112</t>
  </si>
  <si>
    <t>Montáž trubek ochranných plastových uložených volně do rýhy tuhých D přes 32 do 50 mm uložených do rýhy</t>
  </si>
  <si>
    <t>-411618009</t>
  </si>
  <si>
    <t>34571361</t>
  </si>
  <si>
    <t>trubka elektroinstalační HDPE tuhá dvouplášťová korugovaná D 41/50mm</t>
  </si>
  <si>
    <t>579560295</t>
  </si>
  <si>
    <t>460791115</t>
  </si>
  <si>
    <t>Montáž trubek ochranných plastových uložených volně do rýhy tuhých D přes 110 do 133 mm uložených do rýhy</t>
  </si>
  <si>
    <t>-1027932742</t>
  </si>
  <si>
    <t>34571098</t>
  </si>
  <si>
    <t>trubka elektroinstalační dělená (chránička) D 100/110mm, HDPE</t>
  </si>
  <si>
    <t>1388894243</t>
  </si>
  <si>
    <t>21,86</t>
  </si>
  <si>
    <t>21,86*1,05 'Přepočtené koeficientem množství</t>
  </si>
  <si>
    <t>34571367</t>
  </si>
  <si>
    <t>trubka elektroinstalační HDPE tuhá dvouplášťová korugovaná D 108/125mm</t>
  </si>
  <si>
    <t>1338960528</t>
  </si>
  <si>
    <t>Geodetické práce po výstavbě - geometrické zaměření skutečného provedení</t>
  </si>
  <si>
    <t>554556596</t>
  </si>
  <si>
    <t>603005599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</si>
</sst>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2020978_4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sídliště V Podhájí, Rumburk - I.etapa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Rumburk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29. 11. 2021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Rumburk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ProProjekt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ProProjekt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104 - Parkoviště'!J30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'SO 104 - Parkoviště'!P130</f>
        <v>0</v>
      </c>
      <c r="AV95" s="127">
        <f>'SO 104 - Parkoviště'!J33</f>
        <v>0</v>
      </c>
      <c r="AW95" s="127">
        <f>'SO 104 - Parkoviště'!J34</f>
        <v>0</v>
      </c>
      <c r="AX95" s="127">
        <f>'SO 104 - Parkoviště'!J35</f>
        <v>0</v>
      </c>
      <c r="AY95" s="127">
        <f>'SO 104 - Parkoviště'!J36</f>
        <v>0</v>
      </c>
      <c r="AZ95" s="127">
        <f>'SO 104 - Parkoviště'!F33</f>
        <v>0</v>
      </c>
      <c r="BA95" s="127">
        <f>'SO 104 - Parkoviště'!F34</f>
        <v>0</v>
      </c>
      <c r="BB95" s="127">
        <f>'SO 104 - Parkoviště'!F35</f>
        <v>0</v>
      </c>
      <c r="BC95" s="127">
        <f>'SO 104 - Parkoviště'!F36</f>
        <v>0</v>
      </c>
      <c r="BD95" s="129">
        <f>'SO 104 - Parkoviště'!F37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7" customFormat="1" ht="16.5" customHeight="1">
      <c r="A96" s="118" t="s">
        <v>79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404 - Veřejné osvětlení'!J30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82</v>
      </c>
      <c r="AR96" s="125"/>
      <c r="AS96" s="131">
        <v>0</v>
      </c>
      <c r="AT96" s="132">
        <f>ROUND(SUM(AV96:AW96),2)</f>
        <v>0</v>
      </c>
      <c r="AU96" s="133">
        <f>'SO 404 - Veřejné osvětlení'!P122</f>
        <v>0</v>
      </c>
      <c r="AV96" s="132">
        <f>'SO 404 - Veřejné osvětlení'!J33</f>
        <v>0</v>
      </c>
      <c r="AW96" s="132">
        <f>'SO 404 - Veřejné osvětlení'!J34</f>
        <v>0</v>
      </c>
      <c r="AX96" s="132">
        <f>'SO 404 - Veřejné osvětlení'!J35</f>
        <v>0</v>
      </c>
      <c r="AY96" s="132">
        <f>'SO 404 - Veřejné osvětlení'!J36</f>
        <v>0</v>
      </c>
      <c r="AZ96" s="132">
        <f>'SO 404 - Veřejné osvětlení'!F33</f>
        <v>0</v>
      </c>
      <c r="BA96" s="132">
        <f>'SO 404 - Veřejné osvětlení'!F34</f>
        <v>0</v>
      </c>
      <c r="BB96" s="132">
        <f>'SO 404 - Veřejné osvětlení'!F35</f>
        <v>0</v>
      </c>
      <c r="BC96" s="132">
        <f>'SO 404 - Veřejné osvětlení'!F36</f>
        <v>0</v>
      </c>
      <c r="BD96" s="134">
        <f>'SO 404 - Veřejné osvětlení'!F37</f>
        <v>0</v>
      </c>
      <c r="BE96" s="7"/>
      <c r="BT96" s="130" t="s">
        <v>83</v>
      </c>
      <c r="BV96" s="130" t="s">
        <v>77</v>
      </c>
      <c r="BW96" s="130" t="s">
        <v>88</v>
      </c>
      <c r="BX96" s="130" t="s">
        <v>5</v>
      </c>
      <c r="CL96" s="130" t="s">
        <v>1</v>
      </c>
      <c r="CM96" s="130" t="s">
        <v>85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uGgMd0jc+NYUBG7uRriIExLIYP46IUK5xxyZEd45dx00rL9/Ee7Kgl89hwG+044NP0+c03NkqLPxMI9Fgecw5w==" hashValue="3BezOrUrg+I1ttfbAWwDg8rQL9BKP9oX70tGbB9g1AfVkEQdb5NnIPd+LxKSGzHYQf1yeN8FuIkvMsNyz6qps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4 - Parkoviště'!C2" display="/"/>
    <hyperlink ref="A96" location="'SO 404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sídliště V Podhájí, Rumburk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ROUND((SUM(BE130:BE308)),  2)</f>
        <v>0</v>
      </c>
      <c r="G33" s="37"/>
      <c r="H33" s="37"/>
      <c r="I33" s="154">
        <v>0.20999999999999999</v>
      </c>
      <c r="J33" s="153">
        <f>ROUND(((SUM(BE130:BE308))*I33),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ROUND((SUM(BF130:BF308)),  2)</f>
        <v>0</v>
      </c>
      <c r="G34" s="37"/>
      <c r="H34" s="37"/>
      <c r="I34" s="154">
        <v>0.14999999999999999</v>
      </c>
      <c r="J34" s="153">
        <f>ROUND(((SUM(BF130:BF308))*I34),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ROUND((SUM(BG130:BG308)),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ROUND((SUM(BH130:BH308)),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ROUND((SUM(BI130:BI308)),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sídliště V Podhájí, Rumburk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104 - Parkoviště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97</v>
      </c>
      <c r="E97" s="181"/>
      <c r="F97" s="181"/>
      <c r="G97" s="181"/>
      <c r="H97" s="181"/>
      <c r="I97" s="181"/>
      <c r="J97" s="182">
        <f>J131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98</v>
      </c>
      <c r="E98" s="187"/>
      <c r="F98" s="187"/>
      <c r="G98" s="187"/>
      <c r="H98" s="187"/>
      <c r="I98" s="187"/>
      <c r="J98" s="188">
        <f>J132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99</v>
      </c>
      <c r="E99" s="187"/>
      <c r="F99" s="187"/>
      <c r="G99" s="187"/>
      <c r="H99" s="187"/>
      <c r="I99" s="187"/>
      <c r="J99" s="188">
        <f>J207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100</v>
      </c>
      <c r="E100" s="187"/>
      <c r="F100" s="187"/>
      <c r="G100" s="187"/>
      <c r="H100" s="187"/>
      <c r="I100" s="187"/>
      <c r="J100" s="188">
        <f>J209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101</v>
      </c>
      <c r="E101" s="187"/>
      <c r="F101" s="187"/>
      <c r="G101" s="187"/>
      <c r="H101" s="187"/>
      <c r="I101" s="187"/>
      <c r="J101" s="188">
        <f>J212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102</v>
      </c>
      <c r="E102" s="187"/>
      <c r="F102" s="187"/>
      <c r="G102" s="187"/>
      <c r="H102" s="187"/>
      <c r="I102" s="187"/>
      <c r="J102" s="188">
        <f>J247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103</v>
      </c>
      <c r="E103" s="187"/>
      <c r="F103" s="187"/>
      <c r="G103" s="187"/>
      <c r="H103" s="187"/>
      <c r="I103" s="187"/>
      <c r="J103" s="188">
        <f>J258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104</v>
      </c>
      <c r="E104" s="187"/>
      <c r="F104" s="187"/>
      <c r="G104" s="187"/>
      <c r="H104" s="187"/>
      <c r="I104" s="187"/>
      <c r="J104" s="188">
        <f>J288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105</v>
      </c>
      <c r="E105" s="187"/>
      <c r="F105" s="187"/>
      <c r="G105" s="187"/>
      <c r="H105" s="187"/>
      <c r="I105" s="187"/>
      <c r="J105" s="188">
        <f>J293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8"/>
      <c r="C106" s="179"/>
      <c r="D106" s="180" t="s">
        <v>106</v>
      </c>
      <c r="E106" s="181"/>
      <c r="F106" s="181"/>
      <c r="G106" s="181"/>
      <c r="H106" s="181"/>
      <c r="I106" s="181"/>
      <c r="J106" s="182">
        <f>J296</f>
        <v>0</v>
      </c>
      <c r="K106" s="179"/>
      <c r="L106" s="18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4"/>
      <c r="C107" s="185"/>
      <c r="D107" s="186" t="s">
        <v>107</v>
      </c>
      <c r="E107" s="187"/>
      <c r="F107" s="187"/>
      <c r="G107" s="187"/>
      <c r="H107" s="187"/>
      <c r="I107" s="187"/>
      <c r="J107" s="188">
        <f>J297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108</v>
      </c>
      <c r="E108" s="187"/>
      <c r="F108" s="187"/>
      <c r="G108" s="187"/>
      <c r="H108" s="187"/>
      <c r="I108" s="187"/>
      <c r="J108" s="188">
        <f>J302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109</v>
      </c>
      <c r="E109" s="187"/>
      <c r="F109" s="187"/>
      <c r="G109" s="187"/>
      <c r="H109" s="187"/>
      <c r="I109" s="187"/>
      <c r="J109" s="188">
        <f>J304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110</v>
      </c>
      <c r="E110" s="187"/>
      <c r="F110" s="187"/>
      <c r="G110" s="187"/>
      <c r="H110" s="187"/>
      <c r="I110" s="187"/>
      <c r="J110" s="188">
        <f>J307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73" t="str">
        <f>E7</f>
        <v>Revitalizace sídliště V Podhájí, Rumburk - I.etapa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90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SO 104 - Parkoviště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Rumburk</v>
      </c>
      <c r="G124" s="39"/>
      <c r="H124" s="39"/>
      <c r="I124" s="31" t="s">
        <v>22</v>
      </c>
      <c r="J124" s="78" t="str">
        <f>IF(J12="","",J12)</f>
        <v>29. 11. 2021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>Město Rumburk</v>
      </c>
      <c r="G126" s="39"/>
      <c r="H126" s="39"/>
      <c r="I126" s="31" t="s">
        <v>30</v>
      </c>
      <c r="J126" s="35" t="str">
        <f>E21</f>
        <v>ProProjekt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33</v>
      </c>
      <c r="J127" s="35" t="str">
        <f>E24</f>
        <v>ProProjekt s.r.o.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90"/>
      <c r="B129" s="191"/>
      <c r="C129" s="192" t="s">
        <v>112</v>
      </c>
      <c r="D129" s="193" t="s">
        <v>60</v>
      </c>
      <c r="E129" s="193" t="s">
        <v>56</v>
      </c>
      <c r="F129" s="193" t="s">
        <v>57</v>
      </c>
      <c r="G129" s="193" t="s">
        <v>113</v>
      </c>
      <c r="H129" s="193" t="s">
        <v>114</v>
      </c>
      <c r="I129" s="193" t="s">
        <v>115</v>
      </c>
      <c r="J129" s="194" t="s">
        <v>94</v>
      </c>
      <c r="K129" s="195" t="s">
        <v>116</v>
      </c>
      <c r="L129" s="196"/>
      <c r="M129" s="99" t="s">
        <v>1</v>
      </c>
      <c r="N129" s="100" t="s">
        <v>39</v>
      </c>
      <c r="O129" s="100" t="s">
        <v>117</v>
      </c>
      <c r="P129" s="100" t="s">
        <v>118</v>
      </c>
      <c r="Q129" s="100" t="s">
        <v>119</v>
      </c>
      <c r="R129" s="100" t="s">
        <v>120</v>
      </c>
      <c r="S129" s="100" t="s">
        <v>121</v>
      </c>
      <c r="T129" s="101" t="s">
        <v>122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</row>
    <row r="130" s="2" customFormat="1" ht="22.8" customHeight="1">
      <c r="A130" s="37"/>
      <c r="B130" s="38"/>
      <c r="C130" s="106" t="s">
        <v>123</v>
      </c>
      <c r="D130" s="39"/>
      <c r="E130" s="39"/>
      <c r="F130" s="39"/>
      <c r="G130" s="39"/>
      <c r="H130" s="39"/>
      <c r="I130" s="39"/>
      <c r="J130" s="197">
        <f>BK130</f>
        <v>0</v>
      </c>
      <c r="K130" s="39"/>
      <c r="L130" s="43"/>
      <c r="M130" s="102"/>
      <c r="N130" s="198"/>
      <c r="O130" s="103"/>
      <c r="P130" s="199">
        <f>P131+P296</f>
        <v>0</v>
      </c>
      <c r="Q130" s="103"/>
      <c r="R130" s="199">
        <f>R131+R296</f>
        <v>236.94673901000004</v>
      </c>
      <c r="S130" s="103"/>
      <c r="T130" s="200">
        <f>T131+T296</f>
        <v>9.8939999999999984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74</v>
      </c>
      <c r="AU130" s="16" t="s">
        <v>96</v>
      </c>
      <c r="BK130" s="201">
        <f>BK131+BK296</f>
        <v>0</v>
      </c>
    </row>
    <row r="131" s="12" customFormat="1" ht="25.92" customHeight="1">
      <c r="A131" s="12"/>
      <c r="B131" s="202"/>
      <c r="C131" s="203"/>
      <c r="D131" s="204" t="s">
        <v>74</v>
      </c>
      <c r="E131" s="205" t="s">
        <v>124</v>
      </c>
      <c r="F131" s="205" t="s">
        <v>125</v>
      </c>
      <c r="G131" s="203"/>
      <c r="H131" s="203"/>
      <c r="I131" s="206"/>
      <c r="J131" s="207">
        <f>BK131</f>
        <v>0</v>
      </c>
      <c r="K131" s="203"/>
      <c r="L131" s="208"/>
      <c r="M131" s="209"/>
      <c r="N131" s="210"/>
      <c r="O131" s="210"/>
      <c r="P131" s="211">
        <f>P132+P207+P209+P212+P247+P258+P288+P293</f>
        <v>0</v>
      </c>
      <c r="Q131" s="210"/>
      <c r="R131" s="211">
        <f>R132+R207+R209+R212+R247+R258+R288+R293</f>
        <v>236.94673901000004</v>
      </c>
      <c r="S131" s="210"/>
      <c r="T131" s="212">
        <f>T132+T207+T209+T212+T247+T258+T288+T293</f>
        <v>9.8939999999999984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75</v>
      </c>
      <c r="AY131" s="213" t="s">
        <v>126</v>
      </c>
      <c r="BK131" s="215">
        <f>BK132+BK207+BK209+BK212+BK247+BK258+BK288+BK293</f>
        <v>0</v>
      </c>
    </row>
    <row r="132" s="12" customFormat="1" ht="22.8" customHeight="1">
      <c r="A132" s="12"/>
      <c r="B132" s="202"/>
      <c r="C132" s="203"/>
      <c r="D132" s="204" t="s">
        <v>74</v>
      </c>
      <c r="E132" s="216" t="s">
        <v>83</v>
      </c>
      <c r="F132" s="216" t="s">
        <v>127</v>
      </c>
      <c r="G132" s="203"/>
      <c r="H132" s="203"/>
      <c r="I132" s="206"/>
      <c r="J132" s="217">
        <f>BK132</f>
        <v>0</v>
      </c>
      <c r="K132" s="203"/>
      <c r="L132" s="208"/>
      <c r="M132" s="209"/>
      <c r="N132" s="210"/>
      <c r="O132" s="210"/>
      <c r="P132" s="211">
        <f>SUM(P133:P206)</f>
        <v>0</v>
      </c>
      <c r="Q132" s="210"/>
      <c r="R132" s="211">
        <f>SUM(R133:R206)</f>
        <v>6.0392929999999998</v>
      </c>
      <c r="S132" s="210"/>
      <c r="T132" s="212">
        <f>SUM(T133:T206)</f>
        <v>9.8939999999999984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83</v>
      </c>
      <c r="AT132" s="214" t="s">
        <v>74</v>
      </c>
      <c r="AU132" s="214" t="s">
        <v>83</v>
      </c>
      <c r="AY132" s="213" t="s">
        <v>126</v>
      </c>
      <c r="BK132" s="215">
        <f>SUM(BK133:BK206)</f>
        <v>0</v>
      </c>
    </row>
    <row r="133" s="2" customFormat="1" ht="24.15" customHeight="1">
      <c r="A133" s="37"/>
      <c r="B133" s="38"/>
      <c r="C133" s="218" t="s">
        <v>83</v>
      </c>
      <c r="D133" s="218" t="s">
        <v>128</v>
      </c>
      <c r="E133" s="219" t="s">
        <v>129</v>
      </c>
      <c r="F133" s="220" t="s">
        <v>130</v>
      </c>
      <c r="G133" s="221" t="s">
        <v>131</v>
      </c>
      <c r="H133" s="222">
        <v>3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132</v>
      </c>
      <c r="AT133" s="230" t="s">
        <v>128</v>
      </c>
      <c r="AU133" s="230" t="s">
        <v>85</v>
      </c>
      <c r="AY133" s="16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132</v>
      </c>
      <c r="BM133" s="230" t="s">
        <v>133</v>
      </c>
    </row>
    <row r="134" s="2" customFormat="1" ht="24.15" customHeight="1">
      <c r="A134" s="37"/>
      <c r="B134" s="38"/>
      <c r="C134" s="218" t="s">
        <v>85</v>
      </c>
      <c r="D134" s="218" t="s">
        <v>128</v>
      </c>
      <c r="E134" s="219" t="s">
        <v>134</v>
      </c>
      <c r="F134" s="220" t="s">
        <v>135</v>
      </c>
      <c r="G134" s="221" t="s">
        <v>131</v>
      </c>
      <c r="H134" s="222">
        <v>1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132</v>
      </c>
      <c r="AT134" s="230" t="s">
        <v>128</v>
      </c>
      <c r="AU134" s="230" t="s">
        <v>85</v>
      </c>
      <c r="AY134" s="16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132</v>
      </c>
      <c r="BM134" s="230" t="s">
        <v>136</v>
      </c>
    </row>
    <row r="135" s="2" customFormat="1" ht="16.5" customHeight="1">
      <c r="A135" s="37"/>
      <c r="B135" s="38"/>
      <c r="C135" s="218" t="s">
        <v>137</v>
      </c>
      <c r="D135" s="218" t="s">
        <v>128</v>
      </c>
      <c r="E135" s="219" t="s">
        <v>138</v>
      </c>
      <c r="F135" s="220" t="s">
        <v>139</v>
      </c>
      <c r="G135" s="221" t="s">
        <v>131</v>
      </c>
      <c r="H135" s="222">
        <v>2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132</v>
      </c>
      <c r="AT135" s="230" t="s">
        <v>128</v>
      </c>
      <c r="AU135" s="230" t="s">
        <v>85</v>
      </c>
      <c r="AY135" s="16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132</v>
      </c>
      <c r="BM135" s="230" t="s">
        <v>140</v>
      </c>
    </row>
    <row r="136" s="2" customFormat="1" ht="66.75" customHeight="1">
      <c r="A136" s="37"/>
      <c r="B136" s="38"/>
      <c r="C136" s="218" t="s">
        <v>132</v>
      </c>
      <c r="D136" s="218" t="s">
        <v>128</v>
      </c>
      <c r="E136" s="219" t="s">
        <v>141</v>
      </c>
      <c r="F136" s="220" t="s">
        <v>142</v>
      </c>
      <c r="G136" s="221" t="s">
        <v>143</v>
      </c>
      <c r="H136" s="222">
        <v>19.399999999999999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40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0.28999999999999998</v>
      </c>
      <c r="T136" s="229">
        <f>S136*H136</f>
        <v>5.6259999999999994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132</v>
      </c>
      <c r="AT136" s="230" t="s">
        <v>128</v>
      </c>
      <c r="AU136" s="230" t="s">
        <v>85</v>
      </c>
      <c r="AY136" s="16" t="s">
        <v>126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132</v>
      </c>
      <c r="BM136" s="230" t="s">
        <v>144</v>
      </c>
    </row>
    <row r="137" s="2" customFormat="1" ht="24.15" customHeight="1">
      <c r="A137" s="37"/>
      <c r="B137" s="38"/>
      <c r="C137" s="218" t="s">
        <v>145</v>
      </c>
      <c r="D137" s="218" t="s">
        <v>128</v>
      </c>
      <c r="E137" s="219" t="s">
        <v>146</v>
      </c>
      <c r="F137" s="220" t="s">
        <v>147</v>
      </c>
      <c r="G137" s="221" t="s">
        <v>143</v>
      </c>
      <c r="H137" s="222">
        <v>19.399999999999999</v>
      </c>
      <c r="I137" s="223"/>
      <c r="J137" s="224">
        <f>ROUND(I137*H137,2)</f>
        <v>0</v>
      </c>
      <c r="K137" s="225"/>
      <c r="L137" s="43"/>
      <c r="M137" s="226" t="s">
        <v>1</v>
      </c>
      <c r="N137" s="227" t="s">
        <v>40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0.22</v>
      </c>
      <c r="T137" s="229">
        <f>S137*H137</f>
        <v>4.2679999999999998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132</v>
      </c>
      <c r="AT137" s="230" t="s">
        <v>128</v>
      </c>
      <c r="AU137" s="230" t="s">
        <v>85</v>
      </c>
      <c r="AY137" s="16" t="s">
        <v>126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83</v>
      </c>
      <c r="BK137" s="231">
        <f>ROUND(I137*H137,2)</f>
        <v>0</v>
      </c>
      <c r="BL137" s="16" t="s">
        <v>132</v>
      </c>
      <c r="BM137" s="230" t="s">
        <v>148</v>
      </c>
    </row>
    <row r="138" s="2" customFormat="1" ht="24.15" customHeight="1">
      <c r="A138" s="37"/>
      <c r="B138" s="38"/>
      <c r="C138" s="218" t="s">
        <v>149</v>
      </c>
      <c r="D138" s="218" t="s">
        <v>128</v>
      </c>
      <c r="E138" s="219" t="s">
        <v>150</v>
      </c>
      <c r="F138" s="220" t="s">
        <v>151</v>
      </c>
      <c r="G138" s="221" t="s">
        <v>143</v>
      </c>
      <c r="H138" s="222">
        <v>814.52999999999997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40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132</v>
      </c>
      <c r="AT138" s="230" t="s">
        <v>128</v>
      </c>
      <c r="AU138" s="230" t="s">
        <v>85</v>
      </c>
      <c r="AY138" s="16" t="s">
        <v>126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83</v>
      </c>
      <c r="BK138" s="231">
        <f>ROUND(I138*H138,2)</f>
        <v>0</v>
      </c>
      <c r="BL138" s="16" t="s">
        <v>132</v>
      </c>
      <c r="BM138" s="230" t="s">
        <v>152</v>
      </c>
    </row>
    <row r="139" s="2" customFormat="1" ht="37.8" customHeight="1">
      <c r="A139" s="37"/>
      <c r="B139" s="38"/>
      <c r="C139" s="218" t="s">
        <v>153</v>
      </c>
      <c r="D139" s="218" t="s">
        <v>128</v>
      </c>
      <c r="E139" s="219" t="s">
        <v>154</v>
      </c>
      <c r="F139" s="220" t="s">
        <v>155</v>
      </c>
      <c r="G139" s="221" t="s">
        <v>156</v>
      </c>
      <c r="H139" s="222">
        <v>255.74100000000001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40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132</v>
      </c>
      <c r="AT139" s="230" t="s">
        <v>128</v>
      </c>
      <c r="AU139" s="230" t="s">
        <v>85</v>
      </c>
      <c r="AY139" s="16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132</v>
      </c>
      <c r="BM139" s="230" t="s">
        <v>157</v>
      </c>
    </row>
    <row r="140" s="13" customFormat="1">
      <c r="A140" s="13"/>
      <c r="B140" s="232"/>
      <c r="C140" s="233"/>
      <c r="D140" s="234" t="s">
        <v>158</v>
      </c>
      <c r="E140" s="235" t="s">
        <v>1</v>
      </c>
      <c r="F140" s="236" t="s">
        <v>159</v>
      </c>
      <c r="G140" s="233"/>
      <c r="H140" s="237">
        <v>76.253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158</v>
      </c>
      <c r="AU140" s="243" t="s">
        <v>85</v>
      </c>
      <c r="AV140" s="13" t="s">
        <v>85</v>
      </c>
      <c r="AW140" s="13" t="s">
        <v>32</v>
      </c>
      <c r="AX140" s="13" t="s">
        <v>75</v>
      </c>
      <c r="AY140" s="243" t="s">
        <v>126</v>
      </c>
    </row>
    <row r="141" s="13" customFormat="1">
      <c r="A141" s="13"/>
      <c r="B141" s="232"/>
      <c r="C141" s="233"/>
      <c r="D141" s="234" t="s">
        <v>158</v>
      </c>
      <c r="E141" s="235" t="s">
        <v>1</v>
      </c>
      <c r="F141" s="236" t="s">
        <v>160</v>
      </c>
      <c r="G141" s="233"/>
      <c r="H141" s="237">
        <v>82.757999999999996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158</v>
      </c>
      <c r="AU141" s="243" t="s">
        <v>85</v>
      </c>
      <c r="AV141" s="13" t="s">
        <v>85</v>
      </c>
      <c r="AW141" s="13" t="s">
        <v>32</v>
      </c>
      <c r="AX141" s="13" t="s">
        <v>75</v>
      </c>
      <c r="AY141" s="243" t="s">
        <v>126</v>
      </c>
    </row>
    <row r="142" s="13" customFormat="1">
      <c r="A142" s="13"/>
      <c r="B142" s="232"/>
      <c r="C142" s="233"/>
      <c r="D142" s="234" t="s">
        <v>158</v>
      </c>
      <c r="E142" s="235" t="s">
        <v>1</v>
      </c>
      <c r="F142" s="236" t="s">
        <v>161</v>
      </c>
      <c r="G142" s="233"/>
      <c r="H142" s="237">
        <v>96.730000000000004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158</v>
      </c>
      <c r="AU142" s="243" t="s">
        <v>85</v>
      </c>
      <c r="AV142" s="13" t="s">
        <v>85</v>
      </c>
      <c r="AW142" s="13" t="s">
        <v>32</v>
      </c>
      <c r="AX142" s="13" t="s">
        <v>75</v>
      </c>
      <c r="AY142" s="243" t="s">
        <v>126</v>
      </c>
    </row>
    <row r="143" s="14" customFormat="1">
      <c r="A143" s="14"/>
      <c r="B143" s="244"/>
      <c r="C143" s="245"/>
      <c r="D143" s="234" t="s">
        <v>158</v>
      </c>
      <c r="E143" s="246" t="s">
        <v>1</v>
      </c>
      <c r="F143" s="247" t="s">
        <v>162</v>
      </c>
      <c r="G143" s="245"/>
      <c r="H143" s="248">
        <v>255.74099999999999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158</v>
      </c>
      <c r="AU143" s="254" t="s">
        <v>85</v>
      </c>
      <c r="AV143" s="14" t="s">
        <v>132</v>
      </c>
      <c r="AW143" s="14" t="s">
        <v>32</v>
      </c>
      <c r="AX143" s="14" t="s">
        <v>83</v>
      </c>
      <c r="AY143" s="254" t="s">
        <v>126</v>
      </c>
    </row>
    <row r="144" s="2" customFormat="1" ht="37.8" customHeight="1">
      <c r="A144" s="37"/>
      <c r="B144" s="38"/>
      <c r="C144" s="218" t="s">
        <v>163</v>
      </c>
      <c r="D144" s="218" t="s">
        <v>128</v>
      </c>
      <c r="E144" s="219" t="s">
        <v>164</v>
      </c>
      <c r="F144" s="220" t="s">
        <v>165</v>
      </c>
      <c r="G144" s="221" t="s">
        <v>156</v>
      </c>
      <c r="H144" s="222">
        <v>457.20999999999998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132</v>
      </c>
      <c r="AT144" s="230" t="s">
        <v>128</v>
      </c>
      <c r="AU144" s="230" t="s">
        <v>85</v>
      </c>
      <c r="AY144" s="16" t="s">
        <v>126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132</v>
      </c>
      <c r="BM144" s="230" t="s">
        <v>166</v>
      </c>
    </row>
    <row r="145" s="13" customFormat="1">
      <c r="A145" s="13"/>
      <c r="B145" s="232"/>
      <c r="C145" s="233"/>
      <c r="D145" s="234" t="s">
        <v>158</v>
      </c>
      <c r="E145" s="235" t="s">
        <v>1</v>
      </c>
      <c r="F145" s="236" t="s">
        <v>167</v>
      </c>
      <c r="G145" s="233"/>
      <c r="H145" s="237">
        <v>78.219999999999999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158</v>
      </c>
      <c r="AU145" s="243" t="s">
        <v>85</v>
      </c>
      <c r="AV145" s="13" t="s">
        <v>85</v>
      </c>
      <c r="AW145" s="13" t="s">
        <v>32</v>
      </c>
      <c r="AX145" s="13" t="s">
        <v>75</v>
      </c>
      <c r="AY145" s="243" t="s">
        <v>126</v>
      </c>
    </row>
    <row r="146" s="13" customFormat="1">
      <c r="A146" s="13"/>
      <c r="B146" s="232"/>
      <c r="C146" s="233"/>
      <c r="D146" s="234" t="s">
        <v>158</v>
      </c>
      <c r="E146" s="235" t="s">
        <v>1</v>
      </c>
      <c r="F146" s="236" t="s">
        <v>168</v>
      </c>
      <c r="G146" s="233"/>
      <c r="H146" s="237">
        <v>159.15000000000001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158</v>
      </c>
      <c r="AU146" s="243" t="s">
        <v>85</v>
      </c>
      <c r="AV146" s="13" t="s">
        <v>85</v>
      </c>
      <c r="AW146" s="13" t="s">
        <v>32</v>
      </c>
      <c r="AX146" s="13" t="s">
        <v>75</v>
      </c>
      <c r="AY146" s="243" t="s">
        <v>126</v>
      </c>
    </row>
    <row r="147" s="13" customFormat="1">
      <c r="A147" s="13"/>
      <c r="B147" s="232"/>
      <c r="C147" s="233"/>
      <c r="D147" s="234" t="s">
        <v>158</v>
      </c>
      <c r="E147" s="235" t="s">
        <v>1</v>
      </c>
      <c r="F147" s="236" t="s">
        <v>169</v>
      </c>
      <c r="G147" s="233"/>
      <c r="H147" s="237">
        <v>219.84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158</v>
      </c>
      <c r="AU147" s="243" t="s">
        <v>85</v>
      </c>
      <c r="AV147" s="13" t="s">
        <v>85</v>
      </c>
      <c r="AW147" s="13" t="s">
        <v>32</v>
      </c>
      <c r="AX147" s="13" t="s">
        <v>75</v>
      </c>
      <c r="AY147" s="243" t="s">
        <v>126</v>
      </c>
    </row>
    <row r="148" s="14" customFormat="1">
      <c r="A148" s="14"/>
      <c r="B148" s="244"/>
      <c r="C148" s="245"/>
      <c r="D148" s="234" t="s">
        <v>158</v>
      </c>
      <c r="E148" s="246" t="s">
        <v>1</v>
      </c>
      <c r="F148" s="247" t="s">
        <v>162</v>
      </c>
      <c r="G148" s="245"/>
      <c r="H148" s="248">
        <v>457.21000000000004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158</v>
      </c>
      <c r="AU148" s="254" t="s">
        <v>85</v>
      </c>
      <c r="AV148" s="14" t="s">
        <v>132</v>
      </c>
      <c r="AW148" s="14" t="s">
        <v>32</v>
      </c>
      <c r="AX148" s="14" t="s">
        <v>83</v>
      </c>
      <c r="AY148" s="254" t="s">
        <v>126</v>
      </c>
    </row>
    <row r="149" s="2" customFormat="1" ht="33" customHeight="1">
      <c r="A149" s="37"/>
      <c r="B149" s="38"/>
      <c r="C149" s="218" t="s">
        <v>170</v>
      </c>
      <c r="D149" s="218" t="s">
        <v>128</v>
      </c>
      <c r="E149" s="219" t="s">
        <v>171</v>
      </c>
      <c r="F149" s="220" t="s">
        <v>172</v>
      </c>
      <c r="G149" s="221" t="s">
        <v>156</v>
      </c>
      <c r="H149" s="222">
        <v>6.75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132</v>
      </c>
      <c r="AT149" s="230" t="s">
        <v>128</v>
      </c>
      <c r="AU149" s="230" t="s">
        <v>85</v>
      </c>
      <c r="AY149" s="16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132</v>
      </c>
      <c r="BM149" s="230" t="s">
        <v>173</v>
      </c>
    </row>
    <row r="150" s="2" customFormat="1" ht="33" customHeight="1">
      <c r="A150" s="37"/>
      <c r="B150" s="38"/>
      <c r="C150" s="218" t="s">
        <v>174</v>
      </c>
      <c r="D150" s="218" t="s">
        <v>128</v>
      </c>
      <c r="E150" s="219" t="s">
        <v>175</v>
      </c>
      <c r="F150" s="220" t="s">
        <v>176</v>
      </c>
      <c r="G150" s="221" t="s">
        <v>156</v>
      </c>
      <c r="H150" s="222">
        <v>8.4760000000000009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40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132</v>
      </c>
      <c r="AT150" s="230" t="s">
        <v>128</v>
      </c>
      <c r="AU150" s="230" t="s">
        <v>85</v>
      </c>
      <c r="AY150" s="16" t="s">
        <v>126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83</v>
      </c>
      <c r="BK150" s="231">
        <f>ROUND(I150*H150,2)</f>
        <v>0</v>
      </c>
      <c r="BL150" s="16" t="s">
        <v>132</v>
      </c>
      <c r="BM150" s="230" t="s">
        <v>177</v>
      </c>
    </row>
    <row r="151" s="13" customFormat="1">
      <c r="A151" s="13"/>
      <c r="B151" s="232"/>
      <c r="C151" s="233"/>
      <c r="D151" s="234" t="s">
        <v>158</v>
      </c>
      <c r="E151" s="235" t="s">
        <v>1</v>
      </c>
      <c r="F151" s="236" t="s">
        <v>178</v>
      </c>
      <c r="G151" s="233"/>
      <c r="H151" s="237">
        <v>0.75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158</v>
      </c>
      <c r="AU151" s="243" t="s">
        <v>85</v>
      </c>
      <c r="AV151" s="13" t="s">
        <v>85</v>
      </c>
      <c r="AW151" s="13" t="s">
        <v>32</v>
      </c>
      <c r="AX151" s="13" t="s">
        <v>75</v>
      </c>
      <c r="AY151" s="243" t="s">
        <v>126</v>
      </c>
    </row>
    <row r="152" s="13" customFormat="1">
      <c r="A152" s="13"/>
      <c r="B152" s="232"/>
      <c r="C152" s="233"/>
      <c r="D152" s="234" t="s">
        <v>158</v>
      </c>
      <c r="E152" s="235" t="s">
        <v>1</v>
      </c>
      <c r="F152" s="236" t="s">
        <v>179</v>
      </c>
      <c r="G152" s="233"/>
      <c r="H152" s="237">
        <v>7.726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158</v>
      </c>
      <c r="AU152" s="243" t="s">
        <v>85</v>
      </c>
      <c r="AV152" s="13" t="s">
        <v>85</v>
      </c>
      <c r="AW152" s="13" t="s">
        <v>32</v>
      </c>
      <c r="AX152" s="13" t="s">
        <v>75</v>
      </c>
      <c r="AY152" s="243" t="s">
        <v>126</v>
      </c>
    </row>
    <row r="153" s="14" customFormat="1">
      <c r="A153" s="14"/>
      <c r="B153" s="244"/>
      <c r="C153" s="245"/>
      <c r="D153" s="234" t="s">
        <v>158</v>
      </c>
      <c r="E153" s="246" t="s">
        <v>1</v>
      </c>
      <c r="F153" s="247" t="s">
        <v>162</v>
      </c>
      <c r="G153" s="245"/>
      <c r="H153" s="248">
        <v>8.4759999999999991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158</v>
      </c>
      <c r="AU153" s="254" t="s">
        <v>85</v>
      </c>
      <c r="AV153" s="14" t="s">
        <v>132</v>
      </c>
      <c r="AW153" s="14" t="s">
        <v>32</v>
      </c>
      <c r="AX153" s="14" t="s">
        <v>83</v>
      </c>
      <c r="AY153" s="254" t="s">
        <v>126</v>
      </c>
    </row>
    <row r="154" s="2" customFormat="1" ht="24.15" customHeight="1">
      <c r="A154" s="37"/>
      <c r="B154" s="38"/>
      <c r="C154" s="218" t="s">
        <v>180</v>
      </c>
      <c r="D154" s="218" t="s">
        <v>128</v>
      </c>
      <c r="E154" s="219" t="s">
        <v>181</v>
      </c>
      <c r="F154" s="220" t="s">
        <v>182</v>
      </c>
      <c r="G154" s="221" t="s">
        <v>131</v>
      </c>
      <c r="H154" s="222">
        <v>3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132</v>
      </c>
      <c r="AT154" s="230" t="s">
        <v>128</v>
      </c>
      <c r="AU154" s="230" t="s">
        <v>85</v>
      </c>
      <c r="AY154" s="16" t="s">
        <v>126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132</v>
      </c>
      <c r="BM154" s="230" t="s">
        <v>183</v>
      </c>
    </row>
    <row r="155" s="2" customFormat="1" ht="24.15" customHeight="1">
      <c r="A155" s="37"/>
      <c r="B155" s="38"/>
      <c r="C155" s="218" t="s">
        <v>184</v>
      </c>
      <c r="D155" s="218" t="s">
        <v>128</v>
      </c>
      <c r="E155" s="219" t="s">
        <v>185</v>
      </c>
      <c r="F155" s="220" t="s">
        <v>186</v>
      </c>
      <c r="G155" s="221" t="s">
        <v>131</v>
      </c>
      <c r="H155" s="222">
        <v>3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40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132</v>
      </c>
      <c r="AT155" s="230" t="s">
        <v>128</v>
      </c>
      <c r="AU155" s="230" t="s">
        <v>85</v>
      </c>
      <c r="AY155" s="16" t="s">
        <v>126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83</v>
      </c>
      <c r="BK155" s="231">
        <f>ROUND(I155*H155,2)</f>
        <v>0</v>
      </c>
      <c r="BL155" s="16" t="s">
        <v>132</v>
      </c>
      <c r="BM155" s="230" t="s">
        <v>187</v>
      </c>
    </row>
    <row r="156" s="2" customFormat="1" ht="24.15" customHeight="1">
      <c r="A156" s="37"/>
      <c r="B156" s="38"/>
      <c r="C156" s="218" t="s">
        <v>188</v>
      </c>
      <c r="D156" s="218" t="s">
        <v>128</v>
      </c>
      <c r="E156" s="219" t="s">
        <v>189</v>
      </c>
      <c r="F156" s="220" t="s">
        <v>190</v>
      </c>
      <c r="G156" s="221" t="s">
        <v>131</v>
      </c>
      <c r="H156" s="222">
        <v>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132</v>
      </c>
      <c r="AT156" s="230" t="s">
        <v>128</v>
      </c>
      <c r="AU156" s="230" t="s">
        <v>85</v>
      </c>
      <c r="AY156" s="16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132</v>
      </c>
      <c r="BM156" s="230" t="s">
        <v>191</v>
      </c>
    </row>
    <row r="157" s="2" customFormat="1" ht="24.15" customHeight="1">
      <c r="A157" s="37"/>
      <c r="B157" s="38"/>
      <c r="C157" s="218" t="s">
        <v>192</v>
      </c>
      <c r="D157" s="218" t="s">
        <v>128</v>
      </c>
      <c r="E157" s="219" t="s">
        <v>193</v>
      </c>
      <c r="F157" s="220" t="s">
        <v>194</v>
      </c>
      <c r="G157" s="221" t="s">
        <v>131</v>
      </c>
      <c r="H157" s="222">
        <v>1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40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132</v>
      </c>
      <c r="AT157" s="230" t="s">
        <v>128</v>
      </c>
      <c r="AU157" s="230" t="s">
        <v>85</v>
      </c>
      <c r="AY157" s="16" t="s">
        <v>126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83</v>
      </c>
      <c r="BK157" s="231">
        <f>ROUND(I157*H157,2)</f>
        <v>0</v>
      </c>
      <c r="BL157" s="16" t="s">
        <v>132</v>
      </c>
      <c r="BM157" s="230" t="s">
        <v>195</v>
      </c>
    </row>
    <row r="158" s="2" customFormat="1" ht="24.15" customHeight="1">
      <c r="A158" s="37"/>
      <c r="B158" s="38"/>
      <c r="C158" s="218" t="s">
        <v>8</v>
      </c>
      <c r="D158" s="218" t="s">
        <v>128</v>
      </c>
      <c r="E158" s="219" t="s">
        <v>196</v>
      </c>
      <c r="F158" s="220" t="s">
        <v>197</v>
      </c>
      <c r="G158" s="221" t="s">
        <v>131</v>
      </c>
      <c r="H158" s="222">
        <v>2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40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132</v>
      </c>
      <c r="AT158" s="230" t="s">
        <v>128</v>
      </c>
      <c r="AU158" s="230" t="s">
        <v>85</v>
      </c>
      <c r="AY158" s="16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83</v>
      </c>
      <c r="BK158" s="231">
        <f>ROUND(I158*H158,2)</f>
        <v>0</v>
      </c>
      <c r="BL158" s="16" t="s">
        <v>132</v>
      </c>
      <c r="BM158" s="230" t="s">
        <v>198</v>
      </c>
    </row>
    <row r="159" s="2" customFormat="1" ht="62.7" customHeight="1">
      <c r="A159" s="37"/>
      <c r="B159" s="38"/>
      <c r="C159" s="218" t="s">
        <v>199</v>
      </c>
      <c r="D159" s="218" t="s">
        <v>128</v>
      </c>
      <c r="E159" s="219" t="s">
        <v>200</v>
      </c>
      <c r="F159" s="220" t="s">
        <v>201</v>
      </c>
      <c r="G159" s="221" t="s">
        <v>156</v>
      </c>
      <c r="H159" s="222">
        <v>205.654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40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132</v>
      </c>
      <c r="AT159" s="230" t="s">
        <v>128</v>
      </c>
      <c r="AU159" s="230" t="s">
        <v>85</v>
      </c>
      <c r="AY159" s="16" t="s">
        <v>126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83</v>
      </c>
      <c r="BK159" s="231">
        <f>ROUND(I159*H159,2)</f>
        <v>0</v>
      </c>
      <c r="BL159" s="16" t="s">
        <v>132</v>
      </c>
      <c r="BM159" s="230" t="s">
        <v>202</v>
      </c>
    </row>
    <row r="160" s="13" customFormat="1">
      <c r="A160" s="13"/>
      <c r="B160" s="232"/>
      <c r="C160" s="233"/>
      <c r="D160" s="234" t="s">
        <v>158</v>
      </c>
      <c r="E160" s="235" t="s">
        <v>1</v>
      </c>
      <c r="F160" s="236" t="s">
        <v>203</v>
      </c>
      <c r="G160" s="233"/>
      <c r="H160" s="237">
        <v>96.730000000000004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158</v>
      </c>
      <c r="AU160" s="243" t="s">
        <v>85</v>
      </c>
      <c r="AV160" s="13" t="s">
        <v>85</v>
      </c>
      <c r="AW160" s="13" t="s">
        <v>32</v>
      </c>
      <c r="AX160" s="13" t="s">
        <v>75</v>
      </c>
      <c r="AY160" s="243" t="s">
        <v>126</v>
      </c>
    </row>
    <row r="161" s="13" customFormat="1">
      <c r="A161" s="13"/>
      <c r="B161" s="232"/>
      <c r="C161" s="233"/>
      <c r="D161" s="234" t="s">
        <v>158</v>
      </c>
      <c r="E161" s="235" t="s">
        <v>1</v>
      </c>
      <c r="F161" s="236" t="s">
        <v>204</v>
      </c>
      <c r="G161" s="233"/>
      <c r="H161" s="237">
        <v>81.453000000000003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158</v>
      </c>
      <c r="AU161" s="243" t="s">
        <v>85</v>
      </c>
      <c r="AV161" s="13" t="s">
        <v>85</v>
      </c>
      <c r="AW161" s="13" t="s">
        <v>32</v>
      </c>
      <c r="AX161" s="13" t="s">
        <v>75</v>
      </c>
      <c r="AY161" s="243" t="s">
        <v>126</v>
      </c>
    </row>
    <row r="162" s="13" customFormat="1">
      <c r="A162" s="13"/>
      <c r="B162" s="232"/>
      <c r="C162" s="233"/>
      <c r="D162" s="234" t="s">
        <v>158</v>
      </c>
      <c r="E162" s="235" t="s">
        <v>1</v>
      </c>
      <c r="F162" s="236" t="s">
        <v>205</v>
      </c>
      <c r="G162" s="233"/>
      <c r="H162" s="237">
        <v>21.170999999999999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158</v>
      </c>
      <c r="AU162" s="243" t="s">
        <v>85</v>
      </c>
      <c r="AV162" s="13" t="s">
        <v>85</v>
      </c>
      <c r="AW162" s="13" t="s">
        <v>32</v>
      </c>
      <c r="AX162" s="13" t="s">
        <v>75</v>
      </c>
      <c r="AY162" s="243" t="s">
        <v>126</v>
      </c>
    </row>
    <row r="163" s="13" customFormat="1">
      <c r="A163" s="13"/>
      <c r="B163" s="232"/>
      <c r="C163" s="233"/>
      <c r="D163" s="234" t="s">
        <v>158</v>
      </c>
      <c r="E163" s="235" t="s">
        <v>1</v>
      </c>
      <c r="F163" s="236" t="s">
        <v>206</v>
      </c>
      <c r="G163" s="233"/>
      <c r="H163" s="237">
        <v>6.2999999999999998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158</v>
      </c>
      <c r="AU163" s="243" t="s">
        <v>85</v>
      </c>
      <c r="AV163" s="13" t="s">
        <v>85</v>
      </c>
      <c r="AW163" s="13" t="s">
        <v>32</v>
      </c>
      <c r="AX163" s="13" t="s">
        <v>75</v>
      </c>
      <c r="AY163" s="243" t="s">
        <v>126</v>
      </c>
    </row>
    <row r="164" s="14" customFormat="1">
      <c r="A164" s="14"/>
      <c r="B164" s="244"/>
      <c r="C164" s="245"/>
      <c r="D164" s="234" t="s">
        <v>158</v>
      </c>
      <c r="E164" s="246" t="s">
        <v>1</v>
      </c>
      <c r="F164" s="247" t="s">
        <v>162</v>
      </c>
      <c r="G164" s="245"/>
      <c r="H164" s="248">
        <v>205.654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158</v>
      </c>
      <c r="AU164" s="254" t="s">
        <v>85</v>
      </c>
      <c r="AV164" s="14" t="s">
        <v>132</v>
      </c>
      <c r="AW164" s="14" t="s">
        <v>32</v>
      </c>
      <c r="AX164" s="14" t="s">
        <v>83</v>
      </c>
      <c r="AY164" s="254" t="s">
        <v>126</v>
      </c>
    </row>
    <row r="165" s="2" customFormat="1" ht="66.75" customHeight="1">
      <c r="A165" s="37"/>
      <c r="B165" s="38"/>
      <c r="C165" s="218" t="s">
        <v>207</v>
      </c>
      <c r="D165" s="218" t="s">
        <v>128</v>
      </c>
      <c r="E165" s="219" t="s">
        <v>208</v>
      </c>
      <c r="F165" s="220" t="s">
        <v>209</v>
      </c>
      <c r="G165" s="221" t="s">
        <v>156</v>
      </c>
      <c r="H165" s="222">
        <v>457.20999999999998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132</v>
      </c>
      <c r="AT165" s="230" t="s">
        <v>128</v>
      </c>
      <c r="AU165" s="230" t="s">
        <v>85</v>
      </c>
      <c r="AY165" s="16" t="s">
        <v>126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132</v>
      </c>
      <c r="BM165" s="230" t="s">
        <v>210</v>
      </c>
    </row>
    <row r="166" s="2" customFormat="1" ht="62.7" customHeight="1">
      <c r="A166" s="37"/>
      <c r="B166" s="38"/>
      <c r="C166" s="218" t="s">
        <v>211</v>
      </c>
      <c r="D166" s="218" t="s">
        <v>128</v>
      </c>
      <c r="E166" s="219" t="s">
        <v>212</v>
      </c>
      <c r="F166" s="220" t="s">
        <v>213</v>
      </c>
      <c r="G166" s="221" t="s">
        <v>156</v>
      </c>
      <c r="H166" s="222">
        <v>103.03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132</v>
      </c>
      <c r="AT166" s="230" t="s">
        <v>128</v>
      </c>
      <c r="AU166" s="230" t="s">
        <v>85</v>
      </c>
      <c r="AY166" s="16" t="s">
        <v>126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132</v>
      </c>
      <c r="BM166" s="230" t="s">
        <v>214</v>
      </c>
    </row>
    <row r="167" s="13" customFormat="1">
      <c r="A167" s="13"/>
      <c r="B167" s="232"/>
      <c r="C167" s="233"/>
      <c r="D167" s="234" t="s">
        <v>158</v>
      </c>
      <c r="E167" s="235" t="s">
        <v>1</v>
      </c>
      <c r="F167" s="236" t="s">
        <v>203</v>
      </c>
      <c r="G167" s="233"/>
      <c r="H167" s="237">
        <v>96.730000000000004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158</v>
      </c>
      <c r="AU167" s="243" t="s">
        <v>85</v>
      </c>
      <c r="AV167" s="13" t="s">
        <v>85</v>
      </c>
      <c r="AW167" s="13" t="s">
        <v>32</v>
      </c>
      <c r="AX167" s="13" t="s">
        <v>75</v>
      </c>
      <c r="AY167" s="243" t="s">
        <v>126</v>
      </c>
    </row>
    <row r="168" s="13" customFormat="1">
      <c r="A168" s="13"/>
      <c r="B168" s="232"/>
      <c r="C168" s="233"/>
      <c r="D168" s="234" t="s">
        <v>158</v>
      </c>
      <c r="E168" s="235" t="s">
        <v>1</v>
      </c>
      <c r="F168" s="236" t="s">
        <v>206</v>
      </c>
      <c r="G168" s="233"/>
      <c r="H168" s="237">
        <v>6.2999999999999998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158</v>
      </c>
      <c r="AU168" s="243" t="s">
        <v>85</v>
      </c>
      <c r="AV168" s="13" t="s">
        <v>85</v>
      </c>
      <c r="AW168" s="13" t="s">
        <v>32</v>
      </c>
      <c r="AX168" s="13" t="s">
        <v>75</v>
      </c>
      <c r="AY168" s="243" t="s">
        <v>126</v>
      </c>
    </row>
    <row r="169" s="14" customFormat="1">
      <c r="A169" s="14"/>
      <c r="B169" s="244"/>
      <c r="C169" s="245"/>
      <c r="D169" s="234" t="s">
        <v>158</v>
      </c>
      <c r="E169" s="246" t="s">
        <v>1</v>
      </c>
      <c r="F169" s="247" t="s">
        <v>162</v>
      </c>
      <c r="G169" s="245"/>
      <c r="H169" s="248">
        <v>103.03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158</v>
      </c>
      <c r="AU169" s="254" t="s">
        <v>85</v>
      </c>
      <c r="AV169" s="14" t="s">
        <v>132</v>
      </c>
      <c r="AW169" s="14" t="s">
        <v>32</v>
      </c>
      <c r="AX169" s="14" t="s">
        <v>83</v>
      </c>
      <c r="AY169" s="254" t="s">
        <v>126</v>
      </c>
    </row>
    <row r="170" s="2" customFormat="1" ht="66.75" customHeight="1">
      <c r="A170" s="37"/>
      <c r="B170" s="38"/>
      <c r="C170" s="218" t="s">
        <v>215</v>
      </c>
      <c r="D170" s="218" t="s">
        <v>128</v>
      </c>
      <c r="E170" s="219" t="s">
        <v>216</v>
      </c>
      <c r="F170" s="220" t="s">
        <v>217</v>
      </c>
      <c r="G170" s="221" t="s">
        <v>156</v>
      </c>
      <c r="H170" s="222">
        <v>457.20999999999998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40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132</v>
      </c>
      <c r="AT170" s="230" t="s">
        <v>128</v>
      </c>
      <c r="AU170" s="230" t="s">
        <v>85</v>
      </c>
      <c r="AY170" s="16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132</v>
      </c>
      <c r="BM170" s="230" t="s">
        <v>218</v>
      </c>
    </row>
    <row r="171" s="2" customFormat="1" ht="66.75" customHeight="1">
      <c r="A171" s="37"/>
      <c r="B171" s="38"/>
      <c r="C171" s="218" t="s">
        <v>219</v>
      </c>
      <c r="D171" s="218" t="s">
        <v>128</v>
      </c>
      <c r="E171" s="219" t="s">
        <v>220</v>
      </c>
      <c r="F171" s="220" t="s">
        <v>221</v>
      </c>
      <c r="G171" s="221" t="s">
        <v>156</v>
      </c>
      <c r="H171" s="222">
        <v>3090.9000000000001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40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132</v>
      </c>
      <c r="AT171" s="230" t="s">
        <v>128</v>
      </c>
      <c r="AU171" s="230" t="s">
        <v>85</v>
      </c>
      <c r="AY171" s="16" t="s">
        <v>126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83</v>
      </c>
      <c r="BK171" s="231">
        <f>ROUND(I171*H171,2)</f>
        <v>0</v>
      </c>
      <c r="BL171" s="16" t="s">
        <v>132</v>
      </c>
      <c r="BM171" s="230" t="s">
        <v>222</v>
      </c>
    </row>
    <row r="172" s="13" customFormat="1">
      <c r="A172" s="13"/>
      <c r="B172" s="232"/>
      <c r="C172" s="233"/>
      <c r="D172" s="234" t="s">
        <v>158</v>
      </c>
      <c r="E172" s="235" t="s">
        <v>1</v>
      </c>
      <c r="F172" s="236" t="s">
        <v>223</v>
      </c>
      <c r="G172" s="233"/>
      <c r="H172" s="237">
        <v>3090.9000000000001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158</v>
      </c>
      <c r="AU172" s="243" t="s">
        <v>85</v>
      </c>
      <c r="AV172" s="13" t="s">
        <v>85</v>
      </c>
      <c r="AW172" s="13" t="s">
        <v>32</v>
      </c>
      <c r="AX172" s="13" t="s">
        <v>83</v>
      </c>
      <c r="AY172" s="243" t="s">
        <v>126</v>
      </c>
    </row>
    <row r="173" s="2" customFormat="1" ht="66.75" customHeight="1">
      <c r="A173" s="37"/>
      <c r="B173" s="38"/>
      <c r="C173" s="218" t="s">
        <v>7</v>
      </c>
      <c r="D173" s="218" t="s">
        <v>128</v>
      </c>
      <c r="E173" s="219" t="s">
        <v>224</v>
      </c>
      <c r="F173" s="220" t="s">
        <v>221</v>
      </c>
      <c r="G173" s="221" t="s">
        <v>156</v>
      </c>
      <c r="H173" s="222">
        <v>13716.299999999999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40</v>
      </c>
      <c r="O173" s="90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132</v>
      </c>
      <c r="AT173" s="230" t="s">
        <v>128</v>
      </c>
      <c r="AU173" s="230" t="s">
        <v>85</v>
      </c>
      <c r="AY173" s="16" t="s">
        <v>126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132</v>
      </c>
      <c r="BM173" s="230" t="s">
        <v>225</v>
      </c>
    </row>
    <row r="174" s="13" customFormat="1">
      <c r="A174" s="13"/>
      <c r="B174" s="232"/>
      <c r="C174" s="233"/>
      <c r="D174" s="234" t="s">
        <v>158</v>
      </c>
      <c r="E174" s="235" t="s">
        <v>1</v>
      </c>
      <c r="F174" s="236" t="s">
        <v>226</v>
      </c>
      <c r="G174" s="233"/>
      <c r="H174" s="237">
        <v>13716.299999999999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158</v>
      </c>
      <c r="AU174" s="243" t="s">
        <v>85</v>
      </c>
      <c r="AV174" s="13" t="s">
        <v>85</v>
      </c>
      <c r="AW174" s="13" t="s">
        <v>32</v>
      </c>
      <c r="AX174" s="13" t="s">
        <v>83</v>
      </c>
      <c r="AY174" s="243" t="s">
        <v>126</v>
      </c>
    </row>
    <row r="175" s="2" customFormat="1" ht="44.25" customHeight="1">
      <c r="A175" s="37"/>
      <c r="B175" s="38"/>
      <c r="C175" s="218" t="s">
        <v>227</v>
      </c>
      <c r="D175" s="218" t="s">
        <v>128</v>
      </c>
      <c r="E175" s="219" t="s">
        <v>228</v>
      </c>
      <c r="F175" s="220" t="s">
        <v>229</v>
      </c>
      <c r="G175" s="221" t="s">
        <v>156</v>
      </c>
      <c r="H175" s="222">
        <v>205.654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40</v>
      </c>
      <c r="O175" s="90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132</v>
      </c>
      <c r="AT175" s="230" t="s">
        <v>128</v>
      </c>
      <c r="AU175" s="230" t="s">
        <v>85</v>
      </c>
      <c r="AY175" s="16" t="s">
        <v>126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132</v>
      </c>
      <c r="BM175" s="230" t="s">
        <v>230</v>
      </c>
    </row>
    <row r="176" s="13" customFormat="1">
      <c r="A176" s="13"/>
      <c r="B176" s="232"/>
      <c r="C176" s="233"/>
      <c r="D176" s="234" t="s">
        <v>158</v>
      </c>
      <c r="E176" s="235" t="s">
        <v>1</v>
      </c>
      <c r="F176" s="236" t="s">
        <v>204</v>
      </c>
      <c r="G176" s="233"/>
      <c r="H176" s="237">
        <v>81.453000000000003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158</v>
      </c>
      <c r="AU176" s="243" t="s">
        <v>85</v>
      </c>
      <c r="AV176" s="13" t="s">
        <v>85</v>
      </c>
      <c r="AW176" s="13" t="s">
        <v>32</v>
      </c>
      <c r="AX176" s="13" t="s">
        <v>75</v>
      </c>
      <c r="AY176" s="243" t="s">
        <v>126</v>
      </c>
    </row>
    <row r="177" s="13" customFormat="1">
      <c r="A177" s="13"/>
      <c r="B177" s="232"/>
      <c r="C177" s="233"/>
      <c r="D177" s="234" t="s">
        <v>158</v>
      </c>
      <c r="E177" s="235" t="s">
        <v>1</v>
      </c>
      <c r="F177" s="236" t="s">
        <v>205</v>
      </c>
      <c r="G177" s="233"/>
      <c r="H177" s="237">
        <v>21.170999999999999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158</v>
      </c>
      <c r="AU177" s="243" t="s">
        <v>85</v>
      </c>
      <c r="AV177" s="13" t="s">
        <v>85</v>
      </c>
      <c r="AW177" s="13" t="s">
        <v>32</v>
      </c>
      <c r="AX177" s="13" t="s">
        <v>75</v>
      </c>
      <c r="AY177" s="243" t="s">
        <v>126</v>
      </c>
    </row>
    <row r="178" s="13" customFormat="1">
      <c r="A178" s="13"/>
      <c r="B178" s="232"/>
      <c r="C178" s="233"/>
      <c r="D178" s="234" t="s">
        <v>158</v>
      </c>
      <c r="E178" s="235" t="s">
        <v>1</v>
      </c>
      <c r="F178" s="236" t="s">
        <v>231</v>
      </c>
      <c r="G178" s="233"/>
      <c r="H178" s="237">
        <v>103.03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158</v>
      </c>
      <c r="AU178" s="243" t="s">
        <v>85</v>
      </c>
      <c r="AV178" s="13" t="s">
        <v>85</v>
      </c>
      <c r="AW178" s="13" t="s">
        <v>32</v>
      </c>
      <c r="AX178" s="13" t="s">
        <v>75</v>
      </c>
      <c r="AY178" s="243" t="s">
        <v>126</v>
      </c>
    </row>
    <row r="179" s="14" customFormat="1">
      <c r="A179" s="14"/>
      <c r="B179" s="244"/>
      <c r="C179" s="245"/>
      <c r="D179" s="234" t="s">
        <v>158</v>
      </c>
      <c r="E179" s="246" t="s">
        <v>1</v>
      </c>
      <c r="F179" s="247" t="s">
        <v>162</v>
      </c>
      <c r="G179" s="245"/>
      <c r="H179" s="248">
        <v>205.654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158</v>
      </c>
      <c r="AU179" s="254" t="s">
        <v>85</v>
      </c>
      <c r="AV179" s="14" t="s">
        <v>132</v>
      </c>
      <c r="AW179" s="14" t="s">
        <v>32</v>
      </c>
      <c r="AX179" s="14" t="s">
        <v>83</v>
      </c>
      <c r="AY179" s="254" t="s">
        <v>126</v>
      </c>
    </row>
    <row r="180" s="2" customFormat="1" ht="49.05" customHeight="1">
      <c r="A180" s="37"/>
      <c r="B180" s="38"/>
      <c r="C180" s="218" t="s">
        <v>232</v>
      </c>
      <c r="D180" s="218" t="s">
        <v>128</v>
      </c>
      <c r="E180" s="219" t="s">
        <v>233</v>
      </c>
      <c r="F180" s="220" t="s">
        <v>234</v>
      </c>
      <c r="G180" s="221" t="s">
        <v>156</v>
      </c>
      <c r="H180" s="222">
        <v>457.20999999999998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40</v>
      </c>
      <c r="O180" s="90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132</v>
      </c>
      <c r="AT180" s="230" t="s">
        <v>128</v>
      </c>
      <c r="AU180" s="230" t="s">
        <v>85</v>
      </c>
      <c r="AY180" s="16" t="s">
        <v>126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83</v>
      </c>
      <c r="BK180" s="231">
        <f>ROUND(I180*H180,2)</f>
        <v>0</v>
      </c>
      <c r="BL180" s="16" t="s">
        <v>132</v>
      </c>
      <c r="BM180" s="230" t="s">
        <v>235</v>
      </c>
    </row>
    <row r="181" s="2" customFormat="1" ht="55.5" customHeight="1">
      <c r="A181" s="37"/>
      <c r="B181" s="38"/>
      <c r="C181" s="218" t="s">
        <v>236</v>
      </c>
      <c r="D181" s="218" t="s">
        <v>128</v>
      </c>
      <c r="E181" s="219" t="s">
        <v>237</v>
      </c>
      <c r="F181" s="220" t="s">
        <v>238</v>
      </c>
      <c r="G181" s="221" t="s">
        <v>156</v>
      </c>
      <c r="H181" s="222">
        <v>457.20999999999998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40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132</v>
      </c>
      <c r="AT181" s="230" t="s">
        <v>128</v>
      </c>
      <c r="AU181" s="230" t="s">
        <v>85</v>
      </c>
      <c r="AY181" s="16" t="s">
        <v>126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83</v>
      </c>
      <c r="BK181" s="231">
        <f>ROUND(I181*H181,2)</f>
        <v>0</v>
      </c>
      <c r="BL181" s="16" t="s">
        <v>132</v>
      </c>
      <c r="BM181" s="230" t="s">
        <v>239</v>
      </c>
    </row>
    <row r="182" s="2" customFormat="1" ht="16.5" customHeight="1">
      <c r="A182" s="37"/>
      <c r="B182" s="38"/>
      <c r="C182" s="255" t="s">
        <v>240</v>
      </c>
      <c r="D182" s="255" t="s">
        <v>241</v>
      </c>
      <c r="E182" s="256" t="s">
        <v>242</v>
      </c>
      <c r="F182" s="257" t="s">
        <v>243</v>
      </c>
      <c r="G182" s="258" t="s">
        <v>244</v>
      </c>
      <c r="H182" s="259">
        <v>457.20999999999998</v>
      </c>
      <c r="I182" s="260"/>
      <c r="J182" s="261">
        <f>ROUND(I182*H182,2)</f>
        <v>0</v>
      </c>
      <c r="K182" s="262"/>
      <c r="L182" s="263"/>
      <c r="M182" s="264" t="s">
        <v>1</v>
      </c>
      <c r="N182" s="265" t="s">
        <v>40</v>
      </c>
      <c r="O182" s="90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163</v>
      </c>
      <c r="AT182" s="230" t="s">
        <v>241</v>
      </c>
      <c r="AU182" s="230" t="s">
        <v>85</v>
      </c>
      <c r="AY182" s="16" t="s">
        <v>126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83</v>
      </c>
      <c r="BK182" s="231">
        <f>ROUND(I182*H182,2)</f>
        <v>0</v>
      </c>
      <c r="BL182" s="16" t="s">
        <v>132</v>
      </c>
      <c r="BM182" s="230" t="s">
        <v>245</v>
      </c>
    </row>
    <row r="183" s="13" customFormat="1">
      <c r="A183" s="13"/>
      <c r="B183" s="232"/>
      <c r="C183" s="233"/>
      <c r="D183" s="234" t="s">
        <v>158</v>
      </c>
      <c r="E183" s="235" t="s">
        <v>1</v>
      </c>
      <c r="F183" s="236" t="s">
        <v>246</v>
      </c>
      <c r="G183" s="233"/>
      <c r="H183" s="237">
        <v>457.20999999999998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158</v>
      </c>
      <c r="AU183" s="243" t="s">
        <v>85</v>
      </c>
      <c r="AV183" s="13" t="s">
        <v>85</v>
      </c>
      <c r="AW183" s="13" t="s">
        <v>32</v>
      </c>
      <c r="AX183" s="13" t="s">
        <v>83</v>
      </c>
      <c r="AY183" s="243" t="s">
        <v>126</v>
      </c>
    </row>
    <row r="184" s="2" customFormat="1" ht="16.5" customHeight="1">
      <c r="A184" s="37"/>
      <c r="B184" s="38"/>
      <c r="C184" s="255" t="s">
        <v>247</v>
      </c>
      <c r="D184" s="255" t="s">
        <v>241</v>
      </c>
      <c r="E184" s="256" t="s">
        <v>248</v>
      </c>
      <c r="F184" s="257" t="s">
        <v>249</v>
      </c>
      <c r="G184" s="258" t="s">
        <v>244</v>
      </c>
      <c r="H184" s="259">
        <v>457.20999999999998</v>
      </c>
      <c r="I184" s="260"/>
      <c r="J184" s="261">
        <f>ROUND(I184*H184,2)</f>
        <v>0</v>
      </c>
      <c r="K184" s="262"/>
      <c r="L184" s="263"/>
      <c r="M184" s="264" t="s">
        <v>1</v>
      </c>
      <c r="N184" s="265" t="s">
        <v>40</v>
      </c>
      <c r="O184" s="90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163</v>
      </c>
      <c r="AT184" s="230" t="s">
        <v>241</v>
      </c>
      <c r="AU184" s="230" t="s">
        <v>85</v>
      </c>
      <c r="AY184" s="16" t="s">
        <v>126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83</v>
      </c>
      <c r="BK184" s="231">
        <f>ROUND(I184*H184,2)</f>
        <v>0</v>
      </c>
      <c r="BL184" s="16" t="s">
        <v>132</v>
      </c>
      <c r="BM184" s="230" t="s">
        <v>250</v>
      </c>
    </row>
    <row r="185" s="13" customFormat="1">
      <c r="A185" s="13"/>
      <c r="B185" s="232"/>
      <c r="C185" s="233"/>
      <c r="D185" s="234" t="s">
        <v>158</v>
      </c>
      <c r="E185" s="235" t="s">
        <v>1</v>
      </c>
      <c r="F185" s="236" t="s">
        <v>246</v>
      </c>
      <c r="G185" s="233"/>
      <c r="H185" s="237">
        <v>457.20999999999998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158</v>
      </c>
      <c r="AU185" s="243" t="s">
        <v>85</v>
      </c>
      <c r="AV185" s="13" t="s">
        <v>85</v>
      </c>
      <c r="AW185" s="13" t="s">
        <v>32</v>
      </c>
      <c r="AX185" s="13" t="s">
        <v>83</v>
      </c>
      <c r="AY185" s="243" t="s">
        <v>126</v>
      </c>
    </row>
    <row r="186" s="2" customFormat="1" ht="44.25" customHeight="1">
      <c r="A186" s="37"/>
      <c r="B186" s="38"/>
      <c r="C186" s="218" t="s">
        <v>251</v>
      </c>
      <c r="D186" s="218" t="s">
        <v>128</v>
      </c>
      <c r="E186" s="219" t="s">
        <v>252</v>
      </c>
      <c r="F186" s="220" t="s">
        <v>253</v>
      </c>
      <c r="G186" s="221" t="s">
        <v>244</v>
      </c>
      <c r="H186" s="222">
        <v>206.06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40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132</v>
      </c>
      <c r="AT186" s="230" t="s">
        <v>128</v>
      </c>
      <c r="AU186" s="230" t="s">
        <v>85</v>
      </c>
      <c r="AY186" s="16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132</v>
      </c>
      <c r="BM186" s="230" t="s">
        <v>254</v>
      </c>
    </row>
    <row r="187" s="13" customFormat="1">
      <c r="A187" s="13"/>
      <c r="B187" s="232"/>
      <c r="C187" s="233"/>
      <c r="D187" s="234" t="s">
        <v>158</v>
      </c>
      <c r="E187" s="235" t="s">
        <v>1</v>
      </c>
      <c r="F187" s="236" t="s">
        <v>255</v>
      </c>
      <c r="G187" s="233"/>
      <c r="H187" s="237">
        <v>206.06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158</v>
      </c>
      <c r="AU187" s="243" t="s">
        <v>85</v>
      </c>
      <c r="AV187" s="13" t="s">
        <v>85</v>
      </c>
      <c r="AW187" s="13" t="s">
        <v>32</v>
      </c>
      <c r="AX187" s="13" t="s">
        <v>83</v>
      </c>
      <c r="AY187" s="243" t="s">
        <v>126</v>
      </c>
    </row>
    <row r="188" s="2" customFormat="1" ht="44.25" customHeight="1">
      <c r="A188" s="37"/>
      <c r="B188" s="38"/>
      <c r="C188" s="218" t="s">
        <v>256</v>
      </c>
      <c r="D188" s="218" t="s">
        <v>128</v>
      </c>
      <c r="E188" s="219" t="s">
        <v>257</v>
      </c>
      <c r="F188" s="220" t="s">
        <v>258</v>
      </c>
      <c r="G188" s="221" t="s">
        <v>244</v>
      </c>
      <c r="H188" s="222">
        <v>914.41999999999996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40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132</v>
      </c>
      <c r="AT188" s="230" t="s">
        <v>128</v>
      </c>
      <c r="AU188" s="230" t="s">
        <v>85</v>
      </c>
      <c r="AY188" s="16" t="s">
        <v>126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83</v>
      </c>
      <c r="BK188" s="231">
        <f>ROUND(I188*H188,2)</f>
        <v>0</v>
      </c>
      <c r="BL188" s="16" t="s">
        <v>132</v>
      </c>
      <c r="BM188" s="230" t="s">
        <v>259</v>
      </c>
    </row>
    <row r="189" s="13" customFormat="1">
      <c r="A189" s="13"/>
      <c r="B189" s="232"/>
      <c r="C189" s="233"/>
      <c r="D189" s="234" t="s">
        <v>158</v>
      </c>
      <c r="E189" s="235" t="s">
        <v>1</v>
      </c>
      <c r="F189" s="236" t="s">
        <v>260</v>
      </c>
      <c r="G189" s="233"/>
      <c r="H189" s="237">
        <v>914.41999999999996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158</v>
      </c>
      <c r="AU189" s="243" t="s">
        <v>85</v>
      </c>
      <c r="AV189" s="13" t="s">
        <v>85</v>
      </c>
      <c r="AW189" s="13" t="s">
        <v>32</v>
      </c>
      <c r="AX189" s="13" t="s">
        <v>83</v>
      </c>
      <c r="AY189" s="243" t="s">
        <v>126</v>
      </c>
    </row>
    <row r="190" s="2" customFormat="1" ht="37.8" customHeight="1">
      <c r="A190" s="37"/>
      <c r="B190" s="38"/>
      <c r="C190" s="218" t="s">
        <v>261</v>
      </c>
      <c r="D190" s="218" t="s">
        <v>128</v>
      </c>
      <c r="E190" s="219" t="s">
        <v>262</v>
      </c>
      <c r="F190" s="220" t="s">
        <v>263</v>
      </c>
      <c r="G190" s="221" t="s">
        <v>156</v>
      </c>
      <c r="H190" s="222">
        <v>103.03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40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132</v>
      </c>
      <c r="AT190" s="230" t="s">
        <v>128</v>
      </c>
      <c r="AU190" s="230" t="s">
        <v>85</v>
      </c>
      <c r="AY190" s="16" t="s">
        <v>126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83</v>
      </c>
      <c r="BK190" s="231">
        <f>ROUND(I190*H190,2)</f>
        <v>0</v>
      </c>
      <c r="BL190" s="16" t="s">
        <v>132</v>
      </c>
      <c r="BM190" s="230" t="s">
        <v>264</v>
      </c>
    </row>
    <row r="191" s="2" customFormat="1" ht="24.15" customHeight="1">
      <c r="A191" s="37"/>
      <c r="B191" s="38"/>
      <c r="C191" s="218" t="s">
        <v>265</v>
      </c>
      <c r="D191" s="218" t="s">
        <v>128</v>
      </c>
      <c r="E191" s="219" t="s">
        <v>266</v>
      </c>
      <c r="F191" s="220" t="s">
        <v>267</v>
      </c>
      <c r="G191" s="221" t="s">
        <v>156</v>
      </c>
      <c r="H191" s="222">
        <v>4.9530000000000003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40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132</v>
      </c>
      <c r="AT191" s="230" t="s">
        <v>128</v>
      </c>
      <c r="AU191" s="230" t="s">
        <v>85</v>
      </c>
      <c r="AY191" s="16" t="s">
        <v>126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83</v>
      </c>
      <c r="BK191" s="231">
        <f>ROUND(I191*H191,2)</f>
        <v>0</v>
      </c>
      <c r="BL191" s="16" t="s">
        <v>132</v>
      </c>
      <c r="BM191" s="230" t="s">
        <v>268</v>
      </c>
    </row>
    <row r="192" s="13" customFormat="1">
      <c r="A192" s="13"/>
      <c r="B192" s="232"/>
      <c r="C192" s="233"/>
      <c r="D192" s="234" t="s">
        <v>158</v>
      </c>
      <c r="E192" s="235" t="s">
        <v>1</v>
      </c>
      <c r="F192" s="236" t="s">
        <v>269</v>
      </c>
      <c r="G192" s="233"/>
      <c r="H192" s="237">
        <v>4.9530000000000003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158</v>
      </c>
      <c r="AU192" s="243" t="s">
        <v>85</v>
      </c>
      <c r="AV192" s="13" t="s">
        <v>85</v>
      </c>
      <c r="AW192" s="13" t="s">
        <v>32</v>
      </c>
      <c r="AX192" s="13" t="s">
        <v>83</v>
      </c>
      <c r="AY192" s="243" t="s">
        <v>126</v>
      </c>
    </row>
    <row r="193" s="2" customFormat="1" ht="24.15" customHeight="1">
      <c r="A193" s="37"/>
      <c r="B193" s="38"/>
      <c r="C193" s="218" t="s">
        <v>270</v>
      </c>
      <c r="D193" s="218" t="s">
        <v>128</v>
      </c>
      <c r="E193" s="219" t="s">
        <v>271</v>
      </c>
      <c r="F193" s="220" t="s">
        <v>272</v>
      </c>
      <c r="G193" s="221" t="s">
        <v>156</v>
      </c>
      <c r="H193" s="222">
        <v>1.6839999999999999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40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132</v>
      </c>
      <c r="AT193" s="230" t="s">
        <v>128</v>
      </c>
      <c r="AU193" s="230" t="s">
        <v>85</v>
      </c>
      <c r="AY193" s="16" t="s">
        <v>126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83</v>
      </c>
      <c r="BK193" s="231">
        <f>ROUND(I193*H193,2)</f>
        <v>0</v>
      </c>
      <c r="BL193" s="16" t="s">
        <v>132</v>
      </c>
      <c r="BM193" s="230" t="s">
        <v>273</v>
      </c>
    </row>
    <row r="194" s="13" customFormat="1">
      <c r="A194" s="13"/>
      <c r="B194" s="232"/>
      <c r="C194" s="233"/>
      <c r="D194" s="234" t="s">
        <v>158</v>
      </c>
      <c r="E194" s="235" t="s">
        <v>1</v>
      </c>
      <c r="F194" s="236" t="s">
        <v>274</v>
      </c>
      <c r="G194" s="233"/>
      <c r="H194" s="237">
        <v>1.6839999999999999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158</v>
      </c>
      <c r="AU194" s="243" t="s">
        <v>85</v>
      </c>
      <c r="AV194" s="13" t="s">
        <v>85</v>
      </c>
      <c r="AW194" s="13" t="s">
        <v>32</v>
      </c>
      <c r="AX194" s="13" t="s">
        <v>83</v>
      </c>
      <c r="AY194" s="243" t="s">
        <v>126</v>
      </c>
    </row>
    <row r="195" s="2" customFormat="1" ht="16.5" customHeight="1">
      <c r="A195" s="37"/>
      <c r="B195" s="38"/>
      <c r="C195" s="255" t="s">
        <v>275</v>
      </c>
      <c r="D195" s="255" t="s">
        <v>241</v>
      </c>
      <c r="E195" s="256" t="s">
        <v>276</v>
      </c>
      <c r="F195" s="257" t="s">
        <v>277</v>
      </c>
      <c r="G195" s="258" t="s">
        <v>244</v>
      </c>
      <c r="H195" s="259">
        <v>5.3499999999999996</v>
      </c>
      <c r="I195" s="260"/>
      <c r="J195" s="261">
        <f>ROUND(I195*H195,2)</f>
        <v>0</v>
      </c>
      <c r="K195" s="262"/>
      <c r="L195" s="263"/>
      <c r="M195" s="264" t="s">
        <v>1</v>
      </c>
      <c r="N195" s="265" t="s">
        <v>40</v>
      </c>
      <c r="O195" s="90"/>
      <c r="P195" s="228">
        <f>O195*H195</f>
        <v>0</v>
      </c>
      <c r="Q195" s="228">
        <v>1</v>
      </c>
      <c r="R195" s="228">
        <f>Q195*H195</f>
        <v>5.3499999999999996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163</v>
      </c>
      <c r="AT195" s="230" t="s">
        <v>241</v>
      </c>
      <c r="AU195" s="230" t="s">
        <v>85</v>
      </c>
      <c r="AY195" s="16" t="s">
        <v>126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83</v>
      </c>
      <c r="BK195" s="231">
        <f>ROUND(I195*H195,2)</f>
        <v>0</v>
      </c>
      <c r="BL195" s="16" t="s">
        <v>132</v>
      </c>
      <c r="BM195" s="230" t="s">
        <v>278</v>
      </c>
    </row>
    <row r="196" s="13" customFormat="1">
      <c r="A196" s="13"/>
      <c r="B196" s="232"/>
      <c r="C196" s="233"/>
      <c r="D196" s="234" t="s">
        <v>158</v>
      </c>
      <c r="E196" s="235" t="s">
        <v>1</v>
      </c>
      <c r="F196" s="236" t="s">
        <v>279</v>
      </c>
      <c r="G196" s="233"/>
      <c r="H196" s="237">
        <v>5.3499999999999996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158</v>
      </c>
      <c r="AU196" s="243" t="s">
        <v>85</v>
      </c>
      <c r="AV196" s="13" t="s">
        <v>85</v>
      </c>
      <c r="AW196" s="13" t="s">
        <v>32</v>
      </c>
      <c r="AX196" s="13" t="s">
        <v>83</v>
      </c>
      <c r="AY196" s="243" t="s">
        <v>126</v>
      </c>
    </row>
    <row r="197" s="2" customFormat="1" ht="55.5" customHeight="1">
      <c r="A197" s="37"/>
      <c r="B197" s="38"/>
      <c r="C197" s="218" t="s">
        <v>280</v>
      </c>
      <c r="D197" s="218" t="s">
        <v>128</v>
      </c>
      <c r="E197" s="219" t="s">
        <v>281</v>
      </c>
      <c r="F197" s="220" t="s">
        <v>282</v>
      </c>
      <c r="G197" s="221" t="s">
        <v>143</v>
      </c>
      <c r="H197" s="222">
        <v>211.71000000000001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40</v>
      </c>
      <c r="O197" s="90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132</v>
      </c>
      <c r="AT197" s="230" t="s">
        <v>128</v>
      </c>
      <c r="AU197" s="230" t="s">
        <v>85</v>
      </c>
      <c r="AY197" s="16" t="s">
        <v>126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83</v>
      </c>
      <c r="BK197" s="231">
        <f>ROUND(I197*H197,2)</f>
        <v>0</v>
      </c>
      <c r="BL197" s="16" t="s">
        <v>132</v>
      </c>
      <c r="BM197" s="230" t="s">
        <v>283</v>
      </c>
    </row>
    <row r="198" s="2" customFormat="1" ht="24.15" customHeight="1">
      <c r="A198" s="37"/>
      <c r="B198" s="38"/>
      <c r="C198" s="218" t="s">
        <v>284</v>
      </c>
      <c r="D198" s="218" t="s">
        <v>128</v>
      </c>
      <c r="E198" s="219" t="s">
        <v>285</v>
      </c>
      <c r="F198" s="220" t="s">
        <v>286</v>
      </c>
      <c r="G198" s="221" t="s">
        <v>143</v>
      </c>
      <c r="H198" s="222">
        <v>814.52999999999997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40</v>
      </c>
      <c r="O198" s="90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132</v>
      </c>
      <c r="AT198" s="230" t="s">
        <v>128</v>
      </c>
      <c r="AU198" s="230" t="s">
        <v>85</v>
      </c>
      <c r="AY198" s="16" t="s">
        <v>126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83</v>
      </c>
      <c r="BK198" s="231">
        <f>ROUND(I198*H198,2)</f>
        <v>0</v>
      </c>
      <c r="BL198" s="16" t="s">
        <v>132</v>
      </c>
      <c r="BM198" s="230" t="s">
        <v>287</v>
      </c>
    </row>
    <row r="199" s="2" customFormat="1" ht="37.8" customHeight="1">
      <c r="A199" s="37"/>
      <c r="B199" s="38"/>
      <c r="C199" s="218" t="s">
        <v>288</v>
      </c>
      <c r="D199" s="218" t="s">
        <v>128</v>
      </c>
      <c r="E199" s="219" t="s">
        <v>289</v>
      </c>
      <c r="F199" s="220" t="s">
        <v>290</v>
      </c>
      <c r="G199" s="221" t="s">
        <v>143</v>
      </c>
      <c r="H199" s="222">
        <v>211.71000000000001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40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132</v>
      </c>
      <c r="AT199" s="230" t="s">
        <v>128</v>
      </c>
      <c r="AU199" s="230" t="s">
        <v>85</v>
      </c>
      <c r="AY199" s="16" t="s">
        <v>126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83</v>
      </c>
      <c r="BK199" s="231">
        <f>ROUND(I199*H199,2)</f>
        <v>0</v>
      </c>
      <c r="BL199" s="16" t="s">
        <v>132</v>
      </c>
      <c r="BM199" s="230" t="s">
        <v>291</v>
      </c>
    </row>
    <row r="200" s="2" customFormat="1" ht="37.8" customHeight="1">
      <c r="A200" s="37"/>
      <c r="B200" s="38"/>
      <c r="C200" s="218" t="s">
        <v>292</v>
      </c>
      <c r="D200" s="218" t="s">
        <v>128</v>
      </c>
      <c r="E200" s="219" t="s">
        <v>293</v>
      </c>
      <c r="F200" s="220" t="s">
        <v>294</v>
      </c>
      <c r="G200" s="221" t="s">
        <v>143</v>
      </c>
      <c r="H200" s="222">
        <v>211.71000000000001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40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132</v>
      </c>
      <c r="AT200" s="230" t="s">
        <v>128</v>
      </c>
      <c r="AU200" s="230" t="s">
        <v>85</v>
      </c>
      <c r="AY200" s="16" t="s">
        <v>126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83</v>
      </c>
      <c r="BK200" s="231">
        <f>ROUND(I200*H200,2)</f>
        <v>0</v>
      </c>
      <c r="BL200" s="16" t="s">
        <v>132</v>
      </c>
      <c r="BM200" s="230" t="s">
        <v>295</v>
      </c>
    </row>
    <row r="201" s="2" customFormat="1" ht="16.5" customHeight="1">
      <c r="A201" s="37"/>
      <c r="B201" s="38"/>
      <c r="C201" s="255" t="s">
        <v>296</v>
      </c>
      <c r="D201" s="255" t="s">
        <v>241</v>
      </c>
      <c r="E201" s="256" t="s">
        <v>297</v>
      </c>
      <c r="F201" s="257" t="s">
        <v>298</v>
      </c>
      <c r="G201" s="258" t="s">
        <v>299</v>
      </c>
      <c r="H201" s="259">
        <v>5.2930000000000001</v>
      </c>
      <c r="I201" s="260"/>
      <c r="J201" s="261">
        <f>ROUND(I201*H201,2)</f>
        <v>0</v>
      </c>
      <c r="K201" s="262"/>
      <c r="L201" s="263"/>
      <c r="M201" s="264" t="s">
        <v>1</v>
      </c>
      <c r="N201" s="265" t="s">
        <v>40</v>
      </c>
      <c r="O201" s="90"/>
      <c r="P201" s="228">
        <f>O201*H201</f>
        <v>0</v>
      </c>
      <c r="Q201" s="228">
        <v>0.001</v>
      </c>
      <c r="R201" s="228">
        <f>Q201*H201</f>
        <v>0.005293</v>
      </c>
      <c r="S201" s="228">
        <v>0</v>
      </c>
      <c r="T201" s="22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163</v>
      </c>
      <c r="AT201" s="230" t="s">
        <v>241</v>
      </c>
      <c r="AU201" s="230" t="s">
        <v>85</v>
      </c>
      <c r="AY201" s="16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83</v>
      </c>
      <c r="BK201" s="231">
        <f>ROUND(I201*H201,2)</f>
        <v>0</v>
      </c>
      <c r="BL201" s="16" t="s">
        <v>132</v>
      </c>
      <c r="BM201" s="230" t="s">
        <v>300</v>
      </c>
    </row>
    <row r="202" s="13" customFormat="1">
      <c r="A202" s="13"/>
      <c r="B202" s="232"/>
      <c r="C202" s="233"/>
      <c r="D202" s="234" t="s">
        <v>158</v>
      </c>
      <c r="E202" s="235" t="s">
        <v>1</v>
      </c>
      <c r="F202" s="236" t="s">
        <v>301</v>
      </c>
      <c r="G202" s="233"/>
      <c r="H202" s="237">
        <v>5.2930000000000001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158</v>
      </c>
      <c r="AU202" s="243" t="s">
        <v>85</v>
      </c>
      <c r="AV202" s="13" t="s">
        <v>85</v>
      </c>
      <c r="AW202" s="13" t="s">
        <v>32</v>
      </c>
      <c r="AX202" s="13" t="s">
        <v>83</v>
      </c>
      <c r="AY202" s="243" t="s">
        <v>126</v>
      </c>
    </row>
    <row r="203" s="2" customFormat="1" ht="33" customHeight="1">
      <c r="A203" s="37"/>
      <c r="B203" s="38"/>
      <c r="C203" s="218" t="s">
        <v>302</v>
      </c>
      <c r="D203" s="218" t="s">
        <v>128</v>
      </c>
      <c r="E203" s="219" t="s">
        <v>303</v>
      </c>
      <c r="F203" s="220" t="s">
        <v>304</v>
      </c>
      <c r="G203" s="221" t="s">
        <v>131</v>
      </c>
      <c r="H203" s="222">
        <v>38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40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132</v>
      </c>
      <c r="AT203" s="230" t="s">
        <v>128</v>
      </c>
      <c r="AU203" s="230" t="s">
        <v>85</v>
      </c>
      <c r="AY203" s="16" t="s">
        <v>126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83</v>
      </c>
      <c r="BK203" s="231">
        <f>ROUND(I203*H203,2)</f>
        <v>0</v>
      </c>
      <c r="BL203" s="16" t="s">
        <v>132</v>
      </c>
      <c r="BM203" s="230" t="s">
        <v>305</v>
      </c>
    </row>
    <row r="204" s="2" customFormat="1" ht="16.5" customHeight="1">
      <c r="A204" s="37"/>
      <c r="B204" s="38"/>
      <c r="C204" s="255" t="s">
        <v>306</v>
      </c>
      <c r="D204" s="255" t="s">
        <v>241</v>
      </c>
      <c r="E204" s="256" t="s">
        <v>307</v>
      </c>
      <c r="F204" s="257" t="s">
        <v>308</v>
      </c>
      <c r="G204" s="258" t="s">
        <v>131</v>
      </c>
      <c r="H204" s="259">
        <v>38</v>
      </c>
      <c r="I204" s="260"/>
      <c r="J204" s="261">
        <f>ROUND(I204*H204,2)</f>
        <v>0</v>
      </c>
      <c r="K204" s="262"/>
      <c r="L204" s="263"/>
      <c r="M204" s="264" t="s">
        <v>1</v>
      </c>
      <c r="N204" s="265" t="s">
        <v>40</v>
      </c>
      <c r="O204" s="90"/>
      <c r="P204" s="228">
        <f>O204*H204</f>
        <v>0</v>
      </c>
      <c r="Q204" s="228">
        <v>0.017999999999999999</v>
      </c>
      <c r="R204" s="228">
        <f>Q204*H204</f>
        <v>0.68399999999999994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163</v>
      </c>
      <c r="AT204" s="230" t="s">
        <v>241</v>
      </c>
      <c r="AU204" s="230" t="s">
        <v>85</v>
      </c>
      <c r="AY204" s="16" t="s">
        <v>126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83</v>
      </c>
      <c r="BK204" s="231">
        <f>ROUND(I204*H204,2)</f>
        <v>0</v>
      </c>
      <c r="BL204" s="16" t="s">
        <v>132</v>
      </c>
      <c r="BM204" s="230" t="s">
        <v>309</v>
      </c>
    </row>
    <row r="205" s="2" customFormat="1" ht="24.15" customHeight="1">
      <c r="A205" s="37"/>
      <c r="B205" s="38"/>
      <c r="C205" s="218" t="s">
        <v>310</v>
      </c>
      <c r="D205" s="218" t="s">
        <v>128</v>
      </c>
      <c r="E205" s="219" t="s">
        <v>311</v>
      </c>
      <c r="F205" s="220" t="s">
        <v>312</v>
      </c>
      <c r="G205" s="221" t="s">
        <v>131</v>
      </c>
      <c r="H205" s="222">
        <v>38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40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132</v>
      </c>
      <c r="AT205" s="230" t="s">
        <v>128</v>
      </c>
      <c r="AU205" s="230" t="s">
        <v>85</v>
      </c>
      <c r="AY205" s="16" t="s">
        <v>126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83</v>
      </c>
      <c r="BK205" s="231">
        <f>ROUND(I205*H205,2)</f>
        <v>0</v>
      </c>
      <c r="BL205" s="16" t="s">
        <v>132</v>
      </c>
      <c r="BM205" s="230" t="s">
        <v>313</v>
      </c>
    </row>
    <row r="206" s="2" customFormat="1" ht="33" customHeight="1">
      <c r="A206" s="37"/>
      <c r="B206" s="38"/>
      <c r="C206" s="218" t="s">
        <v>314</v>
      </c>
      <c r="D206" s="218" t="s">
        <v>128</v>
      </c>
      <c r="E206" s="219" t="s">
        <v>315</v>
      </c>
      <c r="F206" s="220" t="s">
        <v>316</v>
      </c>
      <c r="G206" s="221" t="s">
        <v>143</v>
      </c>
      <c r="H206" s="222">
        <v>211.71000000000001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40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132</v>
      </c>
      <c r="AT206" s="230" t="s">
        <v>128</v>
      </c>
      <c r="AU206" s="230" t="s">
        <v>85</v>
      </c>
      <c r="AY206" s="16" t="s">
        <v>126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83</v>
      </c>
      <c r="BK206" s="231">
        <f>ROUND(I206*H206,2)</f>
        <v>0</v>
      </c>
      <c r="BL206" s="16" t="s">
        <v>132</v>
      </c>
      <c r="BM206" s="230" t="s">
        <v>317</v>
      </c>
    </row>
    <row r="207" s="12" customFormat="1" ht="22.8" customHeight="1">
      <c r="A207" s="12"/>
      <c r="B207" s="202"/>
      <c r="C207" s="203"/>
      <c r="D207" s="204" t="s">
        <v>74</v>
      </c>
      <c r="E207" s="216" t="s">
        <v>85</v>
      </c>
      <c r="F207" s="216" t="s">
        <v>318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P208</f>
        <v>0</v>
      </c>
      <c r="Q207" s="210"/>
      <c r="R207" s="211">
        <f>R208</f>
        <v>0</v>
      </c>
      <c r="S207" s="210"/>
      <c r="T207" s="212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83</v>
      </c>
      <c r="AT207" s="214" t="s">
        <v>74</v>
      </c>
      <c r="AU207" s="214" t="s">
        <v>83</v>
      </c>
      <c r="AY207" s="213" t="s">
        <v>126</v>
      </c>
      <c r="BK207" s="215">
        <f>BK208</f>
        <v>0</v>
      </c>
    </row>
    <row r="208" s="2" customFormat="1" ht="33" customHeight="1">
      <c r="A208" s="37"/>
      <c r="B208" s="38"/>
      <c r="C208" s="218" t="s">
        <v>319</v>
      </c>
      <c r="D208" s="218" t="s">
        <v>128</v>
      </c>
      <c r="E208" s="219" t="s">
        <v>320</v>
      </c>
      <c r="F208" s="220" t="s">
        <v>321</v>
      </c>
      <c r="G208" s="221" t="s">
        <v>156</v>
      </c>
      <c r="H208" s="222">
        <v>6.75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40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132</v>
      </c>
      <c r="AT208" s="230" t="s">
        <v>128</v>
      </c>
      <c r="AU208" s="230" t="s">
        <v>85</v>
      </c>
      <c r="AY208" s="16" t="s">
        <v>126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83</v>
      </c>
      <c r="BK208" s="231">
        <f>ROUND(I208*H208,2)</f>
        <v>0</v>
      </c>
      <c r="BL208" s="16" t="s">
        <v>132</v>
      </c>
      <c r="BM208" s="230" t="s">
        <v>322</v>
      </c>
    </row>
    <row r="209" s="12" customFormat="1" ht="22.8" customHeight="1">
      <c r="A209" s="12"/>
      <c r="B209" s="202"/>
      <c r="C209" s="203"/>
      <c r="D209" s="204" t="s">
        <v>74</v>
      </c>
      <c r="E209" s="216" t="s">
        <v>132</v>
      </c>
      <c r="F209" s="216" t="s">
        <v>323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SUM(P210:P211)</f>
        <v>0</v>
      </c>
      <c r="Q209" s="210"/>
      <c r="R209" s="211">
        <f>SUM(R210:R211)</f>
        <v>0</v>
      </c>
      <c r="S209" s="210"/>
      <c r="T209" s="212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83</v>
      </c>
      <c r="AT209" s="214" t="s">
        <v>74</v>
      </c>
      <c r="AU209" s="214" t="s">
        <v>83</v>
      </c>
      <c r="AY209" s="213" t="s">
        <v>126</v>
      </c>
      <c r="BK209" s="215">
        <f>SUM(BK210:BK211)</f>
        <v>0</v>
      </c>
    </row>
    <row r="210" s="2" customFormat="1" ht="24.15" customHeight="1">
      <c r="A210" s="37"/>
      <c r="B210" s="38"/>
      <c r="C210" s="218" t="s">
        <v>324</v>
      </c>
      <c r="D210" s="218" t="s">
        <v>128</v>
      </c>
      <c r="E210" s="219" t="s">
        <v>325</v>
      </c>
      <c r="F210" s="220" t="s">
        <v>326</v>
      </c>
      <c r="G210" s="221" t="s">
        <v>156</v>
      </c>
      <c r="H210" s="222">
        <v>0.99099999999999999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40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132</v>
      </c>
      <c r="AT210" s="230" t="s">
        <v>128</v>
      </c>
      <c r="AU210" s="230" t="s">
        <v>85</v>
      </c>
      <c r="AY210" s="16" t="s">
        <v>126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83</v>
      </c>
      <c r="BK210" s="231">
        <f>ROUND(I210*H210,2)</f>
        <v>0</v>
      </c>
      <c r="BL210" s="16" t="s">
        <v>132</v>
      </c>
      <c r="BM210" s="230" t="s">
        <v>327</v>
      </c>
    </row>
    <row r="211" s="13" customFormat="1">
      <c r="A211" s="13"/>
      <c r="B211" s="232"/>
      <c r="C211" s="233"/>
      <c r="D211" s="234" t="s">
        <v>158</v>
      </c>
      <c r="E211" s="235" t="s">
        <v>1</v>
      </c>
      <c r="F211" s="236" t="s">
        <v>328</v>
      </c>
      <c r="G211" s="233"/>
      <c r="H211" s="237">
        <v>0.99099999999999999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158</v>
      </c>
      <c r="AU211" s="243" t="s">
        <v>85</v>
      </c>
      <c r="AV211" s="13" t="s">
        <v>85</v>
      </c>
      <c r="AW211" s="13" t="s">
        <v>32</v>
      </c>
      <c r="AX211" s="13" t="s">
        <v>83</v>
      </c>
      <c r="AY211" s="243" t="s">
        <v>126</v>
      </c>
    </row>
    <row r="212" s="12" customFormat="1" ht="22.8" customHeight="1">
      <c r="A212" s="12"/>
      <c r="B212" s="202"/>
      <c r="C212" s="203"/>
      <c r="D212" s="204" t="s">
        <v>74</v>
      </c>
      <c r="E212" s="216" t="s">
        <v>145</v>
      </c>
      <c r="F212" s="216" t="s">
        <v>329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SUM(P213:P246)</f>
        <v>0</v>
      </c>
      <c r="Q212" s="210"/>
      <c r="R212" s="211">
        <f>SUM(R213:R246)</f>
        <v>138.19975467000003</v>
      </c>
      <c r="S212" s="210"/>
      <c r="T212" s="212">
        <f>SUM(T213:T246)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83</v>
      </c>
      <c r="AT212" s="214" t="s">
        <v>74</v>
      </c>
      <c r="AU212" s="214" t="s">
        <v>83</v>
      </c>
      <c r="AY212" s="213" t="s">
        <v>126</v>
      </c>
      <c r="BK212" s="215">
        <f>SUM(BK213:BK246)</f>
        <v>0</v>
      </c>
    </row>
    <row r="213" s="2" customFormat="1" ht="16.5" customHeight="1">
      <c r="A213" s="37"/>
      <c r="B213" s="38"/>
      <c r="C213" s="218" t="s">
        <v>330</v>
      </c>
      <c r="D213" s="218" t="s">
        <v>128</v>
      </c>
      <c r="E213" s="219" t="s">
        <v>331</v>
      </c>
      <c r="F213" s="220" t="s">
        <v>332</v>
      </c>
      <c r="G213" s="221" t="s">
        <v>143</v>
      </c>
      <c r="H213" s="222">
        <v>423.06999999999999</v>
      </c>
      <c r="I213" s="223"/>
      <c r="J213" s="224">
        <f>ROUND(I213*H213,2)</f>
        <v>0</v>
      </c>
      <c r="K213" s="225"/>
      <c r="L213" s="43"/>
      <c r="M213" s="226" t="s">
        <v>1</v>
      </c>
      <c r="N213" s="227" t="s">
        <v>40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132</v>
      </c>
      <c r="AT213" s="230" t="s">
        <v>128</v>
      </c>
      <c r="AU213" s="230" t="s">
        <v>85</v>
      </c>
      <c r="AY213" s="16" t="s">
        <v>126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83</v>
      </c>
      <c r="BK213" s="231">
        <f>ROUND(I213*H213,2)</f>
        <v>0</v>
      </c>
      <c r="BL213" s="16" t="s">
        <v>132</v>
      </c>
      <c r="BM213" s="230" t="s">
        <v>333</v>
      </c>
    </row>
    <row r="214" s="13" customFormat="1">
      <c r="A214" s="13"/>
      <c r="B214" s="232"/>
      <c r="C214" s="233"/>
      <c r="D214" s="234" t="s">
        <v>158</v>
      </c>
      <c r="E214" s="235" t="s">
        <v>1</v>
      </c>
      <c r="F214" s="236" t="s">
        <v>334</v>
      </c>
      <c r="G214" s="233"/>
      <c r="H214" s="237">
        <v>423.06999999999999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158</v>
      </c>
      <c r="AU214" s="243" t="s">
        <v>85</v>
      </c>
      <c r="AV214" s="13" t="s">
        <v>85</v>
      </c>
      <c r="AW214" s="13" t="s">
        <v>32</v>
      </c>
      <c r="AX214" s="13" t="s">
        <v>83</v>
      </c>
      <c r="AY214" s="243" t="s">
        <v>126</v>
      </c>
    </row>
    <row r="215" s="2" customFormat="1" ht="24.15" customHeight="1">
      <c r="A215" s="37"/>
      <c r="B215" s="38"/>
      <c r="C215" s="218" t="s">
        <v>335</v>
      </c>
      <c r="D215" s="218" t="s">
        <v>128</v>
      </c>
      <c r="E215" s="219" t="s">
        <v>336</v>
      </c>
      <c r="F215" s="220" t="s">
        <v>337</v>
      </c>
      <c r="G215" s="221" t="s">
        <v>143</v>
      </c>
      <c r="H215" s="222">
        <v>399.58999999999998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40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132</v>
      </c>
      <c r="AT215" s="230" t="s">
        <v>128</v>
      </c>
      <c r="AU215" s="230" t="s">
        <v>85</v>
      </c>
      <c r="AY215" s="16" t="s">
        <v>126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83</v>
      </c>
      <c r="BK215" s="231">
        <f>ROUND(I215*H215,2)</f>
        <v>0</v>
      </c>
      <c r="BL215" s="16" t="s">
        <v>132</v>
      </c>
      <c r="BM215" s="230" t="s">
        <v>338</v>
      </c>
    </row>
    <row r="216" s="13" customFormat="1">
      <c r="A216" s="13"/>
      <c r="B216" s="232"/>
      <c r="C216" s="233"/>
      <c r="D216" s="234" t="s">
        <v>158</v>
      </c>
      <c r="E216" s="235" t="s">
        <v>1</v>
      </c>
      <c r="F216" s="236" t="s">
        <v>339</v>
      </c>
      <c r="G216" s="233"/>
      <c r="H216" s="237">
        <v>399.58999999999998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158</v>
      </c>
      <c r="AU216" s="243" t="s">
        <v>85</v>
      </c>
      <c r="AV216" s="13" t="s">
        <v>85</v>
      </c>
      <c r="AW216" s="13" t="s">
        <v>32</v>
      </c>
      <c r="AX216" s="13" t="s">
        <v>83</v>
      </c>
      <c r="AY216" s="243" t="s">
        <v>126</v>
      </c>
    </row>
    <row r="217" s="2" customFormat="1" ht="33" customHeight="1">
      <c r="A217" s="37"/>
      <c r="B217" s="38"/>
      <c r="C217" s="218" t="s">
        <v>340</v>
      </c>
      <c r="D217" s="218" t="s">
        <v>128</v>
      </c>
      <c r="E217" s="219" t="s">
        <v>341</v>
      </c>
      <c r="F217" s="220" t="s">
        <v>342</v>
      </c>
      <c r="G217" s="221" t="s">
        <v>143</v>
      </c>
      <c r="H217" s="222">
        <v>318.30000000000001</v>
      </c>
      <c r="I217" s="223"/>
      <c r="J217" s="224">
        <f>ROUND(I217*H217,2)</f>
        <v>0</v>
      </c>
      <c r="K217" s="225"/>
      <c r="L217" s="43"/>
      <c r="M217" s="226" t="s">
        <v>1</v>
      </c>
      <c r="N217" s="227" t="s">
        <v>40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132</v>
      </c>
      <c r="AT217" s="230" t="s">
        <v>128</v>
      </c>
      <c r="AU217" s="230" t="s">
        <v>85</v>
      </c>
      <c r="AY217" s="16" t="s">
        <v>126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83</v>
      </c>
      <c r="BK217" s="231">
        <f>ROUND(I217*H217,2)</f>
        <v>0</v>
      </c>
      <c r="BL217" s="16" t="s">
        <v>132</v>
      </c>
      <c r="BM217" s="230" t="s">
        <v>343</v>
      </c>
    </row>
    <row r="218" s="2" customFormat="1" ht="24.15" customHeight="1">
      <c r="A218" s="37"/>
      <c r="B218" s="38"/>
      <c r="C218" s="218" t="s">
        <v>344</v>
      </c>
      <c r="D218" s="218" t="s">
        <v>128</v>
      </c>
      <c r="E218" s="219" t="s">
        <v>345</v>
      </c>
      <c r="F218" s="220" t="s">
        <v>346</v>
      </c>
      <c r="G218" s="221" t="s">
        <v>143</v>
      </c>
      <c r="H218" s="222">
        <v>318.30000000000001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40</v>
      </c>
      <c r="O218" s="90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132</v>
      </c>
      <c r="AT218" s="230" t="s">
        <v>128</v>
      </c>
      <c r="AU218" s="230" t="s">
        <v>85</v>
      </c>
      <c r="AY218" s="16" t="s">
        <v>126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83</v>
      </c>
      <c r="BK218" s="231">
        <f>ROUND(I218*H218,2)</f>
        <v>0</v>
      </c>
      <c r="BL218" s="16" t="s">
        <v>132</v>
      </c>
      <c r="BM218" s="230" t="s">
        <v>347</v>
      </c>
    </row>
    <row r="219" s="2" customFormat="1" ht="24.15" customHeight="1">
      <c r="A219" s="37"/>
      <c r="B219" s="38"/>
      <c r="C219" s="218" t="s">
        <v>348</v>
      </c>
      <c r="D219" s="218" t="s">
        <v>128</v>
      </c>
      <c r="E219" s="219" t="s">
        <v>349</v>
      </c>
      <c r="F219" s="220" t="s">
        <v>350</v>
      </c>
      <c r="G219" s="221" t="s">
        <v>143</v>
      </c>
      <c r="H219" s="222">
        <v>318.30000000000001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40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132</v>
      </c>
      <c r="AT219" s="230" t="s">
        <v>128</v>
      </c>
      <c r="AU219" s="230" t="s">
        <v>85</v>
      </c>
      <c r="AY219" s="16" t="s">
        <v>126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83</v>
      </c>
      <c r="BK219" s="231">
        <f>ROUND(I219*H219,2)</f>
        <v>0</v>
      </c>
      <c r="BL219" s="16" t="s">
        <v>132</v>
      </c>
      <c r="BM219" s="230" t="s">
        <v>351</v>
      </c>
    </row>
    <row r="220" s="2" customFormat="1" ht="33" customHeight="1">
      <c r="A220" s="37"/>
      <c r="B220" s="38"/>
      <c r="C220" s="218" t="s">
        <v>352</v>
      </c>
      <c r="D220" s="218" t="s">
        <v>128</v>
      </c>
      <c r="E220" s="219" t="s">
        <v>353</v>
      </c>
      <c r="F220" s="220" t="s">
        <v>354</v>
      </c>
      <c r="G220" s="221" t="s">
        <v>143</v>
      </c>
      <c r="H220" s="222">
        <v>318.30000000000001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40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132</v>
      </c>
      <c r="AT220" s="230" t="s">
        <v>128</v>
      </c>
      <c r="AU220" s="230" t="s">
        <v>85</v>
      </c>
      <c r="AY220" s="16" t="s">
        <v>126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83</v>
      </c>
      <c r="BK220" s="231">
        <f>ROUND(I220*H220,2)</f>
        <v>0</v>
      </c>
      <c r="BL220" s="16" t="s">
        <v>132</v>
      </c>
      <c r="BM220" s="230" t="s">
        <v>355</v>
      </c>
    </row>
    <row r="221" s="2" customFormat="1" ht="21.75" customHeight="1">
      <c r="A221" s="37"/>
      <c r="B221" s="38"/>
      <c r="C221" s="255" t="s">
        <v>356</v>
      </c>
      <c r="D221" s="255" t="s">
        <v>241</v>
      </c>
      <c r="E221" s="256" t="s">
        <v>357</v>
      </c>
      <c r="F221" s="257" t="s">
        <v>358</v>
      </c>
      <c r="G221" s="258" t="s">
        <v>143</v>
      </c>
      <c r="H221" s="259">
        <v>106.865</v>
      </c>
      <c r="I221" s="260"/>
      <c r="J221" s="261">
        <f>ROUND(I221*H221,2)</f>
        <v>0</v>
      </c>
      <c r="K221" s="262"/>
      <c r="L221" s="263"/>
      <c r="M221" s="264" t="s">
        <v>1</v>
      </c>
      <c r="N221" s="265" t="s">
        <v>40</v>
      </c>
      <c r="O221" s="90"/>
      <c r="P221" s="228">
        <f>O221*H221</f>
        <v>0</v>
      </c>
      <c r="Q221" s="228">
        <v>0.13100000000000001</v>
      </c>
      <c r="R221" s="228">
        <f>Q221*H221</f>
        <v>13.999314999999999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163</v>
      </c>
      <c r="AT221" s="230" t="s">
        <v>241</v>
      </c>
      <c r="AU221" s="230" t="s">
        <v>85</v>
      </c>
      <c r="AY221" s="16" t="s">
        <v>126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83</v>
      </c>
      <c r="BK221" s="231">
        <f>ROUND(I221*H221,2)</f>
        <v>0</v>
      </c>
      <c r="BL221" s="16" t="s">
        <v>132</v>
      </c>
      <c r="BM221" s="230" t="s">
        <v>359</v>
      </c>
    </row>
    <row r="222" s="13" customFormat="1">
      <c r="A222" s="13"/>
      <c r="B222" s="232"/>
      <c r="C222" s="233"/>
      <c r="D222" s="234" t="s">
        <v>158</v>
      </c>
      <c r="E222" s="235" t="s">
        <v>1</v>
      </c>
      <c r="F222" s="236" t="s">
        <v>360</v>
      </c>
      <c r="G222" s="233"/>
      <c r="H222" s="237">
        <v>104.77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158</v>
      </c>
      <c r="AU222" s="243" t="s">
        <v>85</v>
      </c>
      <c r="AV222" s="13" t="s">
        <v>85</v>
      </c>
      <c r="AW222" s="13" t="s">
        <v>32</v>
      </c>
      <c r="AX222" s="13" t="s">
        <v>83</v>
      </c>
      <c r="AY222" s="243" t="s">
        <v>126</v>
      </c>
    </row>
    <row r="223" s="13" customFormat="1">
      <c r="A223" s="13"/>
      <c r="B223" s="232"/>
      <c r="C223" s="233"/>
      <c r="D223" s="234" t="s">
        <v>158</v>
      </c>
      <c r="E223" s="233"/>
      <c r="F223" s="236" t="s">
        <v>361</v>
      </c>
      <c r="G223" s="233"/>
      <c r="H223" s="237">
        <v>106.865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158</v>
      </c>
      <c r="AU223" s="243" t="s">
        <v>85</v>
      </c>
      <c r="AV223" s="13" t="s">
        <v>85</v>
      </c>
      <c r="AW223" s="13" t="s">
        <v>4</v>
      </c>
      <c r="AX223" s="13" t="s">
        <v>83</v>
      </c>
      <c r="AY223" s="243" t="s">
        <v>126</v>
      </c>
    </row>
    <row r="224" s="2" customFormat="1" ht="24.15" customHeight="1">
      <c r="A224" s="37"/>
      <c r="B224" s="38"/>
      <c r="C224" s="255" t="s">
        <v>362</v>
      </c>
      <c r="D224" s="255" t="s">
        <v>241</v>
      </c>
      <c r="E224" s="256" t="s">
        <v>363</v>
      </c>
      <c r="F224" s="257" t="s">
        <v>364</v>
      </c>
      <c r="G224" s="258" t="s">
        <v>143</v>
      </c>
      <c r="H224" s="259">
        <v>11.526</v>
      </c>
      <c r="I224" s="260"/>
      <c r="J224" s="261">
        <f>ROUND(I224*H224,2)</f>
        <v>0</v>
      </c>
      <c r="K224" s="262"/>
      <c r="L224" s="263"/>
      <c r="M224" s="264" t="s">
        <v>1</v>
      </c>
      <c r="N224" s="265" t="s">
        <v>40</v>
      </c>
      <c r="O224" s="90"/>
      <c r="P224" s="228">
        <f>O224*H224</f>
        <v>0</v>
      </c>
      <c r="Q224" s="228">
        <v>0.13100000000000001</v>
      </c>
      <c r="R224" s="228">
        <f>Q224*H224</f>
        <v>1.509906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163</v>
      </c>
      <c r="AT224" s="230" t="s">
        <v>241</v>
      </c>
      <c r="AU224" s="230" t="s">
        <v>85</v>
      </c>
      <c r="AY224" s="16" t="s">
        <v>126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83</v>
      </c>
      <c r="BK224" s="231">
        <f>ROUND(I224*H224,2)</f>
        <v>0</v>
      </c>
      <c r="BL224" s="16" t="s">
        <v>132</v>
      </c>
      <c r="BM224" s="230" t="s">
        <v>365</v>
      </c>
    </row>
    <row r="225" s="13" customFormat="1">
      <c r="A225" s="13"/>
      <c r="B225" s="232"/>
      <c r="C225" s="233"/>
      <c r="D225" s="234" t="s">
        <v>158</v>
      </c>
      <c r="E225" s="235" t="s">
        <v>1</v>
      </c>
      <c r="F225" s="236" t="s">
        <v>366</v>
      </c>
      <c r="G225" s="233"/>
      <c r="H225" s="237">
        <v>11.300000000000001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158</v>
      </c>
      <c r="AU225" s="243" t="s">
        <v>85</v>
      </c>
      <c r="AV225" s="13" t="s">
        <v>85</v>
      </c>
      <c r="AW225" s="13" t="s">
        <v>32</v>
      </c>
      <c r="AX225" s="13" t="s">
        <v>83</v>
      </c>
      <c r="AY225" s="243" t="s">
        <v>126</v>
      </c>
    </row>
    <row r="226" s="13" customFormat="1">
      <c r="A226" s="13"/>
      <c r="B226" s="232"/>
      <c r="C226" s="233"/>
      <c r="D226" s="234" t="s">
        <v>158</v>
      </c>
      <c r="E226" s="233"/>
      <c r="F226" s="236" t="s">
        <v>367</v>
      </c>
      <c r="G226" s="233"/>
      <c r="H226" s="237">
        <v>11.526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158</v>
      </c>
      <c r="AU226" s="243" t="s">
        <v>85</v>
      </c>
      <c r="AV226" s="13" t="s">
        <v>85</v>
      </c>
      <c r="AW226" s="13" t="s">
        <v>4</v>
      </c>
      <c r="AX226" s="13" t="s">
        <v>83</v>
      </c>
      <c r="AY226" s="243" t="s">
        <v>126</v>
      </c>
    </row>
    <row r="227" s="2" customFormat="1" ht="24.15" customHeight="1">
      <c r="A227" s="37"/>
      <c r="B227" s="38"/>
      <c r="C227" s="218" t="s">
        <v>368</v>
      </c>
      <c r="D227" s="218" t="s">
        <v>128</v>
      </c>
      <c r="E227" s="219" t="s">
        <v>369</v>
      </c>
      <c r="F227" s="220" t="s">
        <v>370</v>
      </c>
      <c r="G227" s="221" t="s">
        <v>143</v>
      </c>
      <c r="H227" s="222">
        <v>104.77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40</v>
      </c>
      <c r="O227" s="90"/>
      <c r="P227" s="228">
        <f>O227*H227</f>
        <v>0</v>
      </c>
      <c r="Q227" s="228">
        <v>0.084250000000000005</v>
      </c>
      <c r="R227" s="228">
        <f>Q227*H227</f>
        <v>8.8268725000000003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132</v>
      </c>
      <c r="AT227" s="230" t="s">
        <v>128</v>
      </c>
      <c r="AU227" s="230" t="s">
        <v>85</v>
      </c>
      <c r="AY227" s="16" t="s">
        <v>126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83</v>
      </c>
      <c r="BK227" s="231">
        <f>ROUND(I227*H227,2)</f>
        <v>0</v>
      </c>
      <c r="BL227" s="16" t="s">
        <v>132</v>
      </c>
      <c r="BM227" s="230" t="s">
        <v>371</v>
      </c>
    </row>
    <row r="228" s="13" customFormat="1">
      <c r="A228" s="13"/>
      <c r="B228" s="232"/>
      <c r="C228" s="233"/>
      <c r="D228" s="234" t="s">
        <v>158</v>
      </c>
      <c r="E228" s="235" t="s">
        <v>1</v>
      </c>
      <c r="F228" s="236" t="s">
        <v>372</v>
      </c>
      <c r="G228" s="233"/>
      <c r="H228" s="237">
        <v>11.300000000000001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158</v>
      </c>
      <c r="AU228" s="243" t="s">
        <v>85</v>
      </c>
      <c r="AV228" s="13" t="s">
        <v>85</v>
      </c>
      <c r="AW228" s="13" t="s">
        <v>32</v>
      </c>
      <c r="AX228" s="13" t="s">
        <v>75</v>
      </c>
      <c r="AY228" s="243" t="s">
        <v>126</v>
      </c>
    </row>
    <row r="229" s="13" customFormat="1">
      <c r="A229" s="13"/>
      <c r="B229" s="232"/>
      <c r="C229" s="233"/>
      <c r="D229" s="234" t="s">
        <v>158</v>
      </c>
      <c r="E229" s="235" t="s">
        <v>1</v>
      </c>
      <c r="F229" s="236" t="s">
        <v>373</v>
      </c>
      <c r="G229" s="233"/>
      <c r="H229" s="237">
        <v>104.77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158</v>
      </c>
      <c r="AU229" s="243" t="s">
        <v>85</v>
      </c>
      <c r="AV229" s="13" t="s">
        <v>85</v>
      </c>
      <c r="AW229" s="13" t="s">
        <v>32</v>
      </c>
      <c r="AX229" s="13" t="s">
        <v>83</v>
      </c>
      <c r="AY229" s="243" t="s">
        <v>126</v>
      </c>
    </row>
    <row r="230" s="2" customFormat="1" ht="37.8" customHeight="1">
      <c r="A230" s="37"/>
      <c r="B230" s="38"/>
      <c r="C230" s="218" t="s">
        <v>374</v>
      </c>
      <c r="D230" s="218" t="s">
        <v>128</v>
      </c>
      <c r="E230" s="219" t="s">
        <v>375</v>
      </c>
      <c r="F230" s="220" t="s">
        <v>376</v>
      </c>
      <c r="G230" s="221" t="s">
        <v>143</v>
      </c>
      <c r="H230" s="222">
        <v>11.300000000000001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40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132</v>
      </c>
      <c r="AT230" s="230" t="s">
        <v>128</v>
      </c>
      <c r="AU230" s="230" t="s">
        <v>85</v>
      </c>
      <c r="AY230" s="16" t="s">
        <v>126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83</v>
      </c>
      <c r="BK230" s="231">
        <f>ROUND(I230*H230,2)</f>
        <v>0</v>
      </c>
      <c r="BL230" s="16" t="s">
        <v>132</v>
      </c>
      <c r="BM230" s="230" t="s">
        <v>377</v>
      </c>
    </row>
    <row r="231" s="2" customFormat="1" ht="76.35" customHeight="1">
      <c r="A231" s="37"/>
      <c r="B231" s="38"/>
      <c r="C231" s="218" t="s">
        <v>378</v>
      </c>
      <c r="D231" s="218" t="s">
        <v>128</v>
      </c>
      <c r="E231" s="219" t="s">
        <v>379</v>
      </c>
      <c r="F231" s="220" t="s">
        <v>380</v>
      </c>
      <c r="G231" s="221" t="s">
        <v>143</v>
      </c>
      <c r="H231" s="222">
        <v>399.58999999999998</v>
      </c>
      <c r="I231" s="223"/>
      <c r="J231" s="224">
        <f>ROUND(I231*H231,2)</f>
        <v>0</v>
      </c>
      <c r="K231" s="225"/>
      <c r="L231" s="43"/>
      <c r="M231" s="226" t="s">
        <v>1</v>
      </c>
      <c r="N231" s="227" t="s">
        <v>40</v>
      </c>
      <c r="O231" s="90"/>
      <c r="P231" s="228">
        <f>O231*H231</f>
        <v>0</v>
      </c>
      <c r="Q231" s="228">
        <v>0.10362</v>
      </c>
      <c r="R231" s="228">
        <f>Q231*H231</f>
        <v>41.405515799999996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132</v>
      </c>
      <c r="AT231" s="230" t="s">
        <v>128</v>
      </c>
      <c r="AU231" s="230" t="s">
        <v>85</v>
      </c>
      <c r="AY231" s="16" t="s">
        <v>126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83</v>
      </c>
      <c r="BK231" s="231">
        <f>ROUND(I231*H231,2)</f>
        <v>0</v>
      </c>
      <c r="BL231" s="16" t="s">
        <v>132</v>
      </c>
      <c r="BM231" s="230" t="s">
        <v>381</v>
      </c>
    </row>
    <row r="232" s="13" customFormat="1">
      <c r="A232" s="13"/>
      <c r="B232" s="232"/>
      <c r="C232" s="233"/>
      <c r="D232" s="234" t="s">
        <v>158</v>
      </c>
      <c r="E232" s="235" t="s">
        <v>1</v>
      </c>
      <c r="F232" s="236" t="s">
        <v>382</v>
      </c>
      <c r="G232" s="233"/>
      <c r="H232" s="237">
        <v>399.58999999999998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158</v>
      </c>
      <c r="AU232" s="243" t="s">
        <v>85</v>
      </c>
      <c r="AV232" s="13" t="s">
        <v>85</v>
      </c>
      <c r="AW232" s="13" t="s">
        <v>32</v>
      </c>
      <c r="AX232" s="13" t="s">
        <v>83</v>
      </c>
      <c r="AY232" s="243" t="s">
        <v>126</v>
      </c>
    </row>
    <row r="233" s="2" customFormat="1" ht="24.15" customHeight="1">
      <c r="A233" s="37"/>
      <c r="B233" s="38"/>
      <c r="C233" s="255" t="s">
        <v>383</v>
      </c>
      <c r="D233" s="255" t="s">
        <v>241</v>
      </c>
      <c r="E233" s="256" t="s">
        <v>384</v>
      </c>
      <c r="F233" s="257" t="s">
        <v>385</v>
      </c>
      <c r="G233" s="258" t="s">
        <v>143</v>
      </c>
      <c r="H233" s="259">
        <v>384.346</v>
      </c>
      <c r="I233" s="260"/>
      <c r="J233" s="261">
        <f>ROUND(I233*H233,2)</f>
        <v>0</v>
      </c>
      <c r="K233" s="262"/>
      <c r="L233" s="263"/>
      <c r="M233" s="264" t="s">
        <v>1</v>
      </c>
      <c r="N233" s="265" t="s">
        <v>40</v>
      </c>
      <c r="O233" s="90"/>
      <c r="P233" s="228">
        <f>O233*H233</f>
        <v>0</v>
      </c>
      <c r="Q233" s="228">
        <v>0.17599999999999999</v>
      </c>
      <c r="R233" s="228">
        <f>Q233*H233</f>
        <v>67.644896000000003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163</v>
      </c>
      <c r="AT233" s="230" t="s">
        <v>241</v>
      </c>
      <c r="AU233" s="230" t="s">
        <v>85</v>
      </c>
      <c r="AY233" s="16" t="s">
        <v>126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83</v>
      </c>
      <c r="BK233" s="231">
        <f>ROUND(I233*H233,2)</f>
        <v>0</v>
      </c>
      <c r="BL233" s="16" t="s">
        <v>132</v>
      </c>
      <c r="BM233" s="230" t="s">
        <v>386</v>
      </c>
    </row>
    <row r="234" s="13" customFormat="1">
      <c r="A234" s="13"/>
      <c r="B234" s="232"/>
      <c r="C234" s="233"/>
      <c r="D234" s="234" t="s">
        <v>158</v>
      </c>
      <c r="E234" s="235" t="s">
        <v>1</v>
      </c>
      <c r="F234" s="236" t="s">
        <v>387</v>
      </c>
      <c r="G234" s="233"/>
      <c r="H234" s="237">
        <v>376.81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158</v>
      </c>
      <c r="AU234" s="243" t="s">
        <v>85</v>
      </c>
      <c r="AV234" s="13" t="s">
        <v>85</v>
      </c>
      <c r="AW234" s="13" t="s">
        <v>32</v>
      </c>
      <c r="AX234" s="13" t="s">
        <v>83</v>
      </c>
      <c r="AY234" s="243" t="s">
        <v>126</v>
      </c>
    </row>
    <row r="235" s="13" customFormat="1">
      <c r="A235" s="13"/>
      <c r="B235" s="232"/>
      <c r="C235" s="233"/>
      <c r="D235" s="234" t="s">
        <v>158</v>
      </c>
      <c r="E235" s="233"/>
      <c r="F235" s="236" t="s">
        <v>388</v>
      </c>
      <c r="G235" s="233"/>
      <c r="H235" s="237">
        <v>384.346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158</v>
      </c>
      <c r="AU235" s="243" t="s">
        <v>85</v>
      </c>
      <c r="AV235" s="13" t="s">
        <v>85</v>
      </c>
      <c r="AW235" s="13" t="s">
        <v>4</v>
      </c>
      <c r="AX235" s="13" t="s">
        <v>83</v>
      </c>
      <c r="AY235" s="243" t="s">
        <v>126</v>
      </c>
    </row>
    <row r="236" s="2" customFormat="1" ht="24.15" customHeight="1">
      <c r="A236" s="37"/>
      <c r="B236" s="38"/>
      <c r="C236" s="255" t="s">
        <v>389</v>
      </c>
      <c r="D236" s="255" t="s">
        <v>241</v>
      </c>
      <c r="E236" s="256" t="s">
        <v>390</v>
      </c>
      <c r="F236" s="257" t="s">
        <v>391</v>
      </c>
      <c r="G236" s="258" t="s">
        <v>143</v>
      </c>
      <c r="H236" s="259">
        <v>23.919</v>
      </c>
      <c r="I236" s="260"/>
      <c r="J236" s="261">
        <f>ROUND(I236*H236,2)</f>
        <v>0</v>
      </c>
      <c r="K236" s="262"/>
      <c r="L236" s="263"/>
      <c r="M236" s="264" t="s">
        <v>1</v>
      </c>
      <c r="N236" s="265" t="s">
        <v>40</v>
      </c>
      <c r="O236" s="90"/>
      <c r="P236" s="228">
        <f>O236*H236</f>
        <v>0</v>
      </c>
      <c r="Q236" s="228">
        <v>0.17599999999999999</v>
      </c>
      <c r="R236" s="228">
        <f>Q236*H236</f>
        <v>4.2097439999999997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163</v>
      </c>
      <c r="AT236" s="230" t="s">
        <v>241</v>
      </c>
      <c r="AU236" s="230" t="s">
        <v>85</v>
      </c>
      <c r="AY236" s="16" t="s">
        <v>126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83</v>
      </c>
      <c r="BK236" s="231">
        <f>ROUND(I236*H236,2)</f>
        <v>0</v>
      </c>
      <c r="BL236" s="16" t="s">
        <v>132</v>
      </c>
      <c r="BM236" s="230" t="s">
        <v>392</v>
      </c>
    </row>
    <row r="237" s="13" customFormat="1">
      <c r="A237" s="13"/>
      <c r="B237" s="232"/>
      <c r="C237" s="233"/>
      <c r="D237" s="234" t="s">
        <v>158</v>
      </c>
      <c r="E237" s="235" t="s">
        <v>1</v>
      </c>
      <c r="F237" s="236" t="s">
        <v>393</v>
      </c>
      <c r="G237" s="233"/>
      <c r="H237" s="237">
        <v>22.780000000000001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158</v>
      </c>
      <c r="AU237" s="243" t="s">
        <v>85</v>
      </c>
      <c r="AV237" s="13" t="s">
        <v>85</v>
      </c>
      <c r="AW237" s="13" t="s">
        <v>32</v>
      </c>
      <c r="AX237" s="13" t="s">
        <v>83</v>
      </c>
      <c r="AY237" s="243" t="s">
        <v>126</v>
      </c>
    </row>
    <row r="238" s="13" customFormat="1">
      <c r="A238" s="13"/>
      <c r="B238" s="232"/>
      <c r="C238" s="233"/>
      <c r="D238" s="234" t="s">
        <v>158</v>
      </c>
      <c r="E238" s="233"/>
      <c r="F238" s="236" t="s">
        <v>394</v>
      </c>
      <c r="G238" s="233"/>
      <c r="H238" s="237">
        <v>23.919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158</v>
      </c>
      <c r="AU238" s="243" t="s">
        <v>85</v>
      </c>
      <c r="AV238" s="13" t="s">
        <v>85</v>
      </c>
      <c r="AW238" s="13" t="s">
        <v>4</v>
      </c>
      <c r="AX238" s="13" t="s">
        <v>83</v>
      </c>
      <c r="AY238" s="243" t="s">
        <v>126</v>
      </c>
    </row>
    <row r="239" s="2" customFormat="1" ht="66.75" customHeight="1">
      <c r="A239" s="37"/>
      <c r="B239" s="38"/>
      <c r="C239" s="218" t="s">
        <v>395</v>
      </c>
      <c r="D239" s="218" t="s">
        <v>128</v>
      </c>
      <c r="E239" s="219" t="s">
        <v>396</v>
      </c>
      <c r="F239" s="220" t="s">
        <v>397</v>
      </c>
      <c r="G239" s="221" t="s">
        <v>143</v>
      </c>
      <c r="H239" s="222">
        <v>22.780000000000001</v>
      </c>
      <c r="I239" s="223"/>
      <c r="J239" s="224">
        <f>ROUND(I239*H239,2)</f>
        <v>0</v>
      </c>
      <c r="K239" s="225"/>
      <c r="L239" s="43"/>
      <c r="M239" s="226" t="s">
        <v>1</v>
      </c>
      <c r="N239" s="227" t="s">
        <v>40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132</v>
      </c>
      <c r="AT239" s="230" t="s">
        <v>128</v>
      </c>
      <c r="AU239" s="230" t="s">
        <v>85</v>
      </c>
      <c r="AY239" s="16" t="s">
        <v>126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83</v>
      </c>
      <c r="BK239" s="231">
        <f>ROUND(I239*H239,2)</f>
        <v>0</v>
      </c>
      <c r="BL239" s="16" t="s">
        <v>132</v>
      </c>
      <c r="BM239" s="230" t="s">
        <v>398</v>
      </c>
    </row>
    <row r="240" s="2" customFormat="1" ht="44.25" customHeight="1">
      <c r="A240" s="37"/>
      <c r="B240" s="38"/>
      <c r="C240" s="218" t="s">
        <v>399</v>
      </c>
      <c r="D240" s="218" t="s">
        <v>128</v>
      </c>
      <c r="E240" s="219" t="s">
        <v>400</v>
      </c>
      <c r="F240" s="220" t="s">
        <v>401</v>
      </c>
      <c r="G240" s="221" t="s">
        <v>143</v>
      </c>
      <c r="H240" s="222">
        <v>399.58999999999998</v>
      </c>
      <c r="I240" s="223"/>
      <c r="J240" s="224">
        <f>ROUND(I240*H240,2)</f>
        <v>0</v>
      </c>
      <c r="K240" s="225"/>
      <c r="L240" s="43"/>
      <c r="M240" s="226" t="s">
        <v>1</v>
      </c>
      <c r="N240" s="227" t="s">
        <v>40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132</v>
      </c>
      <c r="AT240" s="230" t="s">
        <v>128</v>
      </c>
      <c r="AU240" s="230" t="s">
        <v>85</v>
      </c>
      <c r="AY240" s="16" t="s">
        <v>126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83</v>
      </c>
      <c r="BK240" s="231">
        <f>ROUND(I240*H240,2)</f>
        <v>0</v>
      </c>
      <c r="BL240" s="16" t="s">
        <v>132</v>
      </c>
      <c r="BM240" s="230" t="s">
        <v>402</v>
      </c>
    </row>
    <row r="241" s="2" customFormat="1" ht="21.75" customHeight="1">
      <c r="A241" s="37"/>
      <c r="B241" s="38"/>
      <c r="C241" s="218" t="s">
        <v>403</v>
      </c>
      <c r="D241" s="218" t="s">
        <v>128</v>
      </c>
      <c r="E241" s="219" t="s">
        <v>404</v>
      </c>
      <c r="F241" s="220" t="s">
        <v>405</v>
      </c>
      <c r="G241" s="221" t="s">
        <v>406</v>
      </c>
      <c r="H241" s="222">
        <v>62.969999999999999</v>
      </c>
      <c r="I241" s="223"/>
      <c r="J241" s="224">
        <f>ROUND(I241*H241,2)</f>
        <v>0</v>
      </c>
      <c r="K241" s="225"/>
      <c r="L241" s="43"/>
      <c r="M241" s="226" t="s">
        <v>1</v>
      </c>
      <c r="N241" s="227" t="s">
        <v>40</v>
      </c>
      <c r="O241" s="90"/>
      <c r="P241" s="228">
        <f>O241*H241</f>
        <v>0</v>
      </c>
      <c r="Q241" s="228">
        <v>0.0035999999999999999</v>
      </c>
      <c r="R241" s="228">
        <f>Q241*H241</f>
        <v>0.22669199999999998</v>
      </c>
      <c r="S241" s="228">
        <v>0</v>
      </c>
      <c r="T241" s="22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0" t="s">
        <v>132</v>
      </c>
      <c r="AT241" s="230" t="s">
        <v>128</v>
      </c>
      <c r="AU241" s="230" t="s">
        <v>85</v>
      </c>
      <c r="AY241" s="16" t="s">
        <v>126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6" t="s">
        <v>83</v>
      </c>
      <c r="BK241" s="231">
        <f>ROUND(I241*H241,2)</f>
        <v>0</v>
      </c>
      <c r="BL241" s="16" t="s">
        <v>132</v>
      </c>
      <c r="BM241" s="230" t="s">
        <v>407</v>
      </c>
    </row>
    <row r="242" s="13" customFormat="1">
      <c r="A242" s="13"/>
      <c r="B242" s="232"/>
      <c r="C242" s="233"/>
      <c r="D242" s="234" t="s">
        <v>158</v>
      </c>
      <c r="E242" s="235" t="s">
        <v>1</v>
      </c>
      <c r="F242" s="236" t="s">
        <v>408</v>
      </c>
      <c r="G242" s="233"/>
      <c r="H242" s="237">
        <v>62.969999999999999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158</v>
      </c>
      <c r="AU242" s="243" t="s">
        <v>85</v>
      </c>
      <c r="AV242" s="13" t="s">
        <v>85</v>
      </c>
      <c r="AW242" s="13" t="s">
        <v>32</v>
      </c>
      <c r="AX242" s="13" t="s">
        <v>83</v>
      </c>
      <c r="AY242" s="243" t="s">
        <v>126</v>
      </c>
    </row>
    <row r="243" s="2" customFormat="1" ht="24.15" customHeight="1">
      <c r="A243" s="37"/>
      <c r="B243" s="38"/>
      <c r="C243" s="218" t="s">
        <v>409</v>
      </c>
      <c r="D243" s="218" t="s">
        <v>128</v>
      </c>
      <c r="E243" s="219" t="s">
        <v>410</v>
      </c>
      <c r="F243" s="220" t="s">
        <v>411</v>
      </c>
      <c r="G243" s="221" t="s">
        <v>143</v>
      </c>
      <c r="H243" s="222">
        <v>399.58999999999998</v>
      </c>
      <c r="I243" s="223"/>
      <c r="J243" s="224">
        <f>ROUND(I243*H243,2)</f>
        <v>0</v>
      </c>
      <c r="K243" s="225"/>
      <c r="L243" s="43"/>
      <c r="M243" s="226" t="s">
        <v>1</v>
      </c>
      <c r="N243" s="227" t="s">
        <v>40</v>
      </c>
      <c r="O243" s="90"/>
      <c r="P243" s="228">
        <f>O243*H243</f>
        <v>0</v>
      </c>
      <c r="Q243" s="228">
        <v>0.00068999999999999997</v>
      </c>
      <c r="R243" s="228">
        <f>Q243*H243</f>
        <v>0.27571709999999999</v>
      </c>
      <c r="S243" s="228">
        <v>0</v>
      </c>
      <c r="T243" s="22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132</v>
      </c>
      <c r="AT243" s="230" t="s">
        <v>128</v>
      </c>
      <c r="AU243" s="230" t="s">
        <v>85</v>
      </c>
      <c r="AY243" s="16" t="s">
        <v>126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83</v>
      </c>
      <c r="BK243" s="231">
        <f>ROUND(I243*H243,2)</f>
        <v>0</v>
      </c>
      <c r="BL243" s="16" t="s">
        <v>132</v>
      </c>
      <c r="BM243" s="230" t="s">
        <v>412</v>
      </c>
    </row>
    <row r="244" s="2" customFormat="1" ht="24.15" customHeight="1">
      <c r="A244" s="37"/>
      <c r="B244" s="38"/>
      <c r="C244" s="255" t="s">
        <v>413</v>
      </c>
      <c r="D244" s="255" t="s">
        <v>241</v>
      </c>
      <c r="E244" s="256" t="s">
        <v>414</v>
      </c>
      <c r="F244" s="257" t="s">
        <v>415</v>
      </c>
      <c r="G244" s="258" t="s">
        <v>143</v>
      </c>
      <c r="H244" s="259">
        <v>439.54899999999998</v>
      </c>
      <c r="I244" s="260"/>
      <c r="J244" s="261">
        <f>ROUND(I244*H244,2)</f>
        <v>0</v>
      </c>
      <c r="K244" s="262"/>
      <c r="L244" s="263"/>
      <c r="M244" s="264" t="s">
        <v>1</v>
      </c>
      <c r="N244" s="265" t="s">
        <v>40</v>
      </c>
      <c r="O244" s="90"/>
      <c r="P244" s="228">
        <f>O244*H244</f>
        <v>0</v>
      </c>
      <c r="Q244" s="228">
        <v>0.00023000000000000001</v>
      </c>
      <c r="R244" s="228">
        <f>Q244*H244</f>
        <v>0.10109627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163</v>
      </c>
      <c r="AT244" s="230" t="s">
        <v>241</v>
      </c>
      <c r="AU244" s="230" t="s">
        <v>85</v>
      </c>
      <c r="AY244" s="16" t="s">
        <v>126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83</v>
      </c>
      <c r="BK244" s="231">
        <f>ROUND(I244*H244,2)</f>
        <v>0</v>
      </c>
      <c r="BL244" s="16" t="s">
        <v>132</v>
      </c>
      <c r="BM244" s="230" t="s">
        <v>416</v>
      </c>
    </row>
    <row r="245" s="13" customFormat="1">
      <c r="A245" s="13"/>
      <c r="B245" s="232"/>
      <c r="C245" s="233"/>
      <c r="D245" s="234" t="s">
        <v>158</v>
      </c>
      <c r="E245" s="235" t="s">
        <v>1</v>
      </c>
      <c r="F245" s="236" t="s">
        <v>339</v>
      </c>
      <c r="G245" s="233"/>
      <c r="H245" s="237">
        <v>399.58999999999998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158</v>
      </c>
      <c r="AU245" s="243" t="s">
        <v>85</v>
      </c>
      <c r="AV245" s="13" t="s">
        <v>85</v>
      </c>
      <c r="AW245" s="13" t="s">
        <v>32</v>
      </c>
      <c r="AX245" s="13" t="s">
        <v>83</v>
      </c>
      <c r="AY245" s="243" t="s">
        <v>126</v>
      </c>
    </row>
    <row r="246" s="13" customFormat="1">
      <c r="A246" s="13"/>
      <c r="B246" s="232"/>
      <c r="C246" s="233"/>
      <c r="D246" s="234" t="s">
        <v>158</v>
      </c>
      <c r="E246" s="233"/>
      <c r="F246" s="236" t="s">
        <v>417</v>
      </c>
      <c r="G246" s="233"/>
      <c r="H246" s="237">
        <v>439.54899999999998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158</v>
      </c>
      <c r="AU246" s="243" t="s">
        <v>85</v>
      </c>
      <c r="AV246" s="13" t="s">
        <v>85</v>
      </c>
      <c r="AW246" s="13" t="s">
        <v>4</v>
      </c>
      <c r="AX246" s="13" t="s">
        <v>83</v>
      </c>
      <c r="AY246" s="243" t="s">
        <v>126</v>
      </c>
    </row>
    <row r="247" s="12" customFormat="1" ht="22.8" customHeight="1">
      <c r="A247" s="12"/>
      <c r="B247" s="202"/>
      <c r="C247" s="203"/>
      <c r="D247" s="204" t="s">
        <v>74</v>
      </c>
      <c r="E247" s="216" t="s">
        <v>163</v>
      </c>
      <c r="F247" s="216" t="s">
        <v>418</v>
      </c>
      <c r="G247" s="203"/>
      <c r="H247" s="203"/>
      <c r="I247" s="206"/>
      <c r="J247" s="217">
        <f>BK247</f>
        <v>0</v>
      </c>
      <c r="K247" s="203"/>
      <c r="L247" s="208"/>
      <c r="M247" s="209"/>
      <c r="N247" s="210"/>
      <c r="O247" s="210"/>
      <c r="P247" s="211">
        <f>SUM(P248:P257)</f>
        <v>0</v>
      </c>
      <c r="Q247" s="210"/>
      <c r="R247" s="211">
        <f>SUM(R248:R257)</f>
        <v>1.4137460999999998</v>
      </c>
      <c r="S247" s="210"/>
      <c r="T247" s="212">
        <f>SUM(T248:T257)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83</v>
      </c>
      <c r="AT247" s="214" t="s">
        <v>74</v>
      </c>
      <c r="AU247" s="214" t="s">
        <v>83</v>
      </c>
      <c r="AY247" s="213" t="s">
        <v>126</v>
      </c>
      <c r="BK247" s="215">
        <f>SUM(BK248:BK257)</f>
        <v>0</v>
      </c>
    </row>
    <row r="248" s="2" customFormat="1" ht="33" customHeight="1">
      <c r="A248" s="37"/>
      <c r="B248" s="38"/>
      <c r="C248" s="218" t="s">
        <v>419</v>
      </c>
      <c r="D248" s="218" t="s">
        <v>128</v>
      </c>
      <c r="E248" s="219" t="s">
        <v>420</v>
      </c>
      <c r="F248" s="220" t="s">
        <v>421</v>
      </c>
      <c r="G248" s="221" t="s">
        <v>406</v>
      </c>
      <c r="H248" s="222">
        <v>19.809999999999999</v>
      </c>
      <c r="I248" s="223"/>
      <c r="J248" s="224">
        <f>ROUND(I248*H248,2)</f>
        <v>0</v>
      </c>
      <c r="K248" s="225"/>
      <c r="L248" s="43"/>
      <c r="M248" s="226" t="s">
        <v>1</v>
      </c>
      <c r="N248" s="227" t="s">
        <v>40</v>
      </c>
      <c r="O248" s="90"/>
      <c r="P248" s="228">
        <f>O248*H248</f>
        <v>0</v>
      </c>
      <c r="Q248" s="228">
        <v>1.0000000000000001E-05</v>
      </c>
      <c r="R248" s="228">
        <f>Q248*H248</f>
        <v>0.00019809999999999999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132</v>
      </c>
      <c r="AT248" s="230" t="s">
        <v>128</v>
      </c>
      <c r="AU248" s="230" t="s">
        <v>85</v>
      </c>
      <c r="AY248" s="16" t="s">
        <v>126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83</v>
      </c>
      <c r="BK248" s="231">
        <f>ROUND(I248*H248,2)</f>
        <v>0</v>
      </c>
      <c r="BL248" s="16" t="s">
        <v>132</v>
      </c>
      <c r="BM248" s="230" t="s">
        <v>422</v>
      </c>
    </row>
    <row r="249" s="2" customFormat="1" ht="16.5" customHeight="1">
      <c r="A249" s="37"/>
      <c r="B249" s="38"/>
      <c r="C249" s="255" t="s">
        <v>423</v>
      </c>
      <c r="D249" s="255" t="s">
        <v>241</v>
      </c>
      <c r="E249" s="256" t="s">
        <v>424</v>
      </c>
      <c r="F249" s="257" t="s">
        <v>425</v>
      </c>
      <c r="G249" s="258" t="s">
        <v>406</v>
      </c>
      <c r="H249" s="259">
        <v>20.600000000000001</v>
      </c>
      <c r="I249" s="260"/>
      <c r="J249" s="261">
        <f>ROUND(I249*H249,2)</f>
        <v>0</v>
      </c>
      <c r="K249" s="262"/>
      <c r="L249" s="263"/>
      <c r="M249" s="264" t="s">
        <v>1</v>
      </c>
      <c r="N249" s="265" t="s">
        <v>40</v>
      </c>
      <c r="O249" s="90"/>
      <c r="P249" s="228">
        <f>O249*H249</f>
        <v>0</v>
      </c>
      <c r="Q249" s="228">
        <v>0.011979999999999999</v>
      </c>
      <c r="R249" s="228">
        <f>Q249*H249</f>
        <v>0.24678800000000001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163</v>
      </c>
      <c r="AT249" s="230" t="s">
        <v>241</v>
      </c>
      <c r="AU249" s="230" t="s">
        <v>85</v>
      </c>
      <c r="AY249" s="16" t="s">
        <v>126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83</v>
      </c>
      <c r="BK249" s="231">
        <f>ROUND(I249*H249,2)</f>
        <v>0</v>
      </c>
      <c r="BL249" s="16" t="s">
        <v>132</v>
      </c>
      <c r="BM249" s="230" t="s">
        <v>426</v>
      </c>
    </row>
    <row r="250" s="13" customFormat="1">
      <c r="A250" s="13"/>
      <c r="B250" s="232"/>
      <c r="C250" s="233"/>
      <c r="D250" s="234" t="s">
        <v>158</v>
      </c>
      <c r="E250" s="233"/>
      <c r="F250" s="236" t="s">
        <v>427</v>
      </c>
      <c r="G250" s="233"/>
      <c r="H250" s="237">
        <v>20.600000000000001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158</v>
      </c>
      <c r="AU250" s="243" t="s">
        <v>85</v>
      </c>
      <c r="AV250" s="13" t="s">
        <v>85</v>
      </c>
      <c r="AW250" s="13" t="s">
        <v>4</v>
      </c>
      <c r="AX250" s="13" t="s">
        <v>83</v>
      </c>
      <c r="AY250" s="243" t="s">
        <v>126</v>
      </c>
    </row>
    <row r="251" s="2" customFormat="1" ht="24.15" customHeight="1">
      <c r="A251" s="37"/>
      <c r="B251" s="38"/>
      <c r="C251" s="218" t="s">
        <v>428</v>
      </c>
      <c r="D251" s="218" t="s">
        <v>128</v>
      </c>
      <c r="E251" s="219" t="s">
        <v>429</v>
      </c>
      <c r="F251" s="220" t="s">
        <v>430</v>
      </c>
      <c r="G251" s="221" t="s">
        <v>131</v>
      </c>
      <c r="H251" s="222">
        <v>2</v>
      </c>
      <c r="I251" s="223"/>
      <c r="J251" s="224">
        <f>ROUND(I251*H251,2)</f>
        <v>0</v>
      </c>
      <c r="K251" s="225"/>
      <c r="L251" s="43"/>
      <c r="M251" s="226" t="s">
        <v>1</v>
      </c>
      <c r="N251" s="227" t="s">
        <v>40</v>
      </c>
      <c r="O251" s="90"/>
      <c r="P251" s="228">
        <f>O251*H251</f>
        <v>0</v>
      </c>
      <c r="Q251" s="228">
        <v>0.14494000000000001</v>
      </c>
      <c r="R251" s="228">
        <f>Q251*H251</f>
        <v>0.28988000000000003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132</v>
      </c>
      <c r="AT251" s="230" t="s">
        <v>128</v>
      </c>
      <c r="AU251" s="230" t="s">
        <v>85</v>
      </c>
      <c r="AY251" s="16" t="s">
        <v>126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83</v>
      </c>
      <c r="BK251" s="231">
        <f>ROUND(I251*H251,2)</f>
        <v>0</v>
      </c>
      <c r="BL251" s="16" t="s">
        <v>132</v>
      </c>
      <c r="BM251" s="230" t="s">
        <v>431</v>
      </c>
    </row>
    <row r="252" s="2" customFormat="1" ht="24.15" customHeight="1">
      <c r="A252" s="37"/>
      <c r="B252" s="38"/>
      <c r="C252" s="255" t="s">
        <v>432</v>
      </c>
      <c r="D252" s="255" t="s">
        <v>241</v>
      </c>
      <c r="E252" s="256" t="s">
        <v>433</v>
      </c>
      <c r="F252" s="257" t="s">
        <v>434</v>
      </c>
      <c r="G252" s="258" t="s">
        <v>131</v>
      </c>
      <c r="H252" s="259">
        <v>2</v>
      </c>
      <c r="I252" s="260"/>
      <c r="J252" s="261">
        <f>ROUND(I252*H252,2)</f>
        <v>0</v>
      </c>
      <c r="K252" s="262"/>
      <c r="L252" s="263"/>
      <c r="M252" s="264" t="s">
        <v>1</v>
      </c>
      <c r="N252" s="265" t="s">
        <v>40</v>
      </c>
      <c r="O252" s="90"/>
      <c r="P252" s="228">
        <f>O252*H252</f>
        <v>0</v>
      </c>
      <c r="Q252" s="228">
        <v>0.027</v>
      </c>
      <c r="R252" s="228">
        <f>Q252*H252</f>
        <v>0.053999999999999999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163</v>
      </c>
      <c r="AT252" s="230" t="s">
        <v>241</v>
      </c>
      <c r="AU252" s="230" t="s">
        <v>85</v>
      </c>
      <c r="AY252" s="16" t="s">
        <v>126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83</v>
      </c>
      <c r="BK252" s="231">
        <f>ROUND(I252*H252,2)</f>
        <v>0</v>
      </c>
      <c r="BL252" s="16" t="s">
        <v>132</v>
      </c>
      <c r="BM252" s="230" t="s">
        <v>435</v>
      </c>
    </row>
    <row r="253" s="2" customFormat="1" ht="24.15" customHeight="1">
      <c r="A253" s="37"/>
      <c r="B253" s="38"/>
      <c r="C253" s="255" t="s">
        <v>436</v>
      </c>
      <c r="D253" s="255" t="s">
        <v>241</v>
      </c>
      <c r="E253" s="256" t="s">
        <v>437</v>
      </c>
      <c r="F253" s="257" t="s">
        <v>438</v>
      </c>
      <c r="G253" s="258" t="s">
        <v>131</v>
      </c>
      <c r="H253" s="259">
        <v>2</v>
      </c>
      <c r="I253" s="260"/>
      <c r="J253" s="261">
        <f>ROUND(I253*H253,2)</f>
        <v>0</v>
      </c>
      <c r="K253" s="262"/>
      <c r="L253" s="263"/>
      <c r="M253" s="264" t="s">
        <v>1</v>
      </c>
      <c r="N253" s="265" t="s">
        <v>40</v>
      </c>
      <c r="O253" s="90"/>
      <c r="P253" s="228">
        <f>O253*H253</f>
        <v>0</v>
      </c>
      <c r="Q253" s="228">
        <v>0.040000000000000001</v>
      </c>
      <c r="R253" s="228">
        <f>Q253*H253</f>
        <v>0.080000000000000002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163</v>
      </c>
      <c r="AT253" s="230" t="s">
        <v>241</v>
      </c>
      <c r="AU253" s="230" t="s">
        <v>85</v>
      </c>
      <c r="AY253" s="16" t="s">
        <v>126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83</v>
      </c>
      <c r="BK253" s="231">
        <f>ROUND(I253*H253,2)</f>
        <v>0</v>
      </c>
      <c r="BL253" s="16" t="s">
        <v>132</v>
      </c>
      <c r="BM253" s="230" t="s">
        <v>439</v>
      </c>
    </row>
    <row r="254" s="2" customFormat="1" ht="24.15" customHeight="1">
      <c r="A254" s="37"/>
      <c r="B254" s="38"/>
      <c r="C254" s="255" t="s">
        <v>440</v>
      </c>
      <c r="D254" s="255" t="s">
        <v>241</v>
      </c>
      <c r="E254" s="256" t="s">
        <v>441</v>
      </c>
      <c r="F254" s="257" t="s">
        <v>442</v>
      </c>
      <c r="G254" s="258" t="s">
        <v>131</v>
      </c>
      <c r="H254" s="259">
        <v>2</v>
      </c>
      <c r="I254" s="260"/>
      <c r="J254" s="261">
        <f>ROUND(I254*H254,2)</f>
        <v>0</v>
      </c>
      <c r="K254" s="262"/>
      <c r="L254" s="263"/>
      <c r="M254" s="264" t="s">
        <v>1</v>
      </c>
      <c r="N254" s="265" t="s">
        <v>40</v>
      </c>
      <c r="O254" s="90"/>
      <c r="P254" s="228">
        <f>O254*H254</f>
        <v>0</v>
      </c>
      <c r="Q254" s="228">
        <v>0.097000000000000003</v>
      </c>
      <c r="R254" s="228">
        <f>Q254*H254</f>
        <v>0.19400000000000001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163</v>
      </c>
      <c r="AT254" s="230" t="s">
        <v>241</v>
      </c>
      <c r="AU254" s="230" t="s">
        <v>85</v>
      </c>
      <c r="AY254" s="16" t="s">
        <v>126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83</v>
      </c>
      <c r="BK254" s="231">
        <f>ROUND(I254*H254,2)</f>
        <v>0</v>
      </c>
      <c r="BL254" s="16" t="s">
        <v>132</v>
      </c>
      <c r="BM254" s="230" t="s">
        <v>443</v>
      </c>
    </row>
    <row r="255" s="2" customFormat="1" ht="24.15" customHeight="1">
      <c r="A255" s="37"/>
      <c r="B255" s="38"/>
      <c r="C255" s="218" t="s">
        <v>444</v>
      </c>
      <c r="D255" s="218" t="s">
        <v>128</v>
      </c>
      <c r="E255" s="219" t="s">
        <v>445</v>
      </c>
      <c r="F255" s="220" t="s">
        <v>446</v>
      </c>
      <c r="G255" s="221" t="s">
        <v>131</v>
      </c>
      <c r="H255" s="222">
        <v>2</v>
      </c>
      <c r="I255" s="223"/>
      <c r="J255" s="224">
        <f>ROUND(I255*H255,2)</f>
        <v>0</v>
      </c>
      <c r="K255" s="225"/>
      <c r="L255" s="43"/>
      <c r="M255" s="226" t="s">
        <v>1</v>
      </c>
      <c r="N255" s="227" t="s">
        <v>40</v>
      </c>
      <c r="O255" s="90"/>
      <c r="P255" s="228">
        <f>O255*H255</f>
        <v>0</v>
      </c>
      <c r="Q255" s="228">
        <v>0.21734000000000001</v>
      </c>
      <c r="R255" s="228">
        <f>Q255*H255</f>
        <v>0.43468000000000001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132</v>
      </c>
      <c r="AT255" s="230" t="s">
        <v>128</v>
      </c>
      <c r="AU255" s="230" t="s">
        <v>85</v>
      </c>
      <c r="AY255" s="16" t="s">
        <v>126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83</v>
      </c>
      <c r="BK255" s="231">
        <f>ROUND(I255*H255,2)</f>
        <v>0</v>
      </c>
      <c r="BL255" s="16" t="s">
        <v>132</v>
      </c>
      <c r="BM255" s="230" t="s">
        <v>447</v>
      </c>
    </row>
    <row r="256" s="2" customFormat="1" ht="16.5" customHeight="1">
      <c r="A256" s="37"/>
      <c r="B256" s="38"/>
      <c r="C256" s="255" t="s">
        <v>448</v>
      </c>
      <c r="D256" s="255" t="s">
        <v>241</v>
      </c>
      <c r="E256" s="256" t="s">
        <v>449</v>
      </c>
      <c r="F256" s="257" t="s">
        <v>450</v>
      </c>
      <c r="G256" s="258" t="s">
        <v>131</v>
      </c>
      <c r="H256" s="259">
        <v>2</v>
      </c>
      <c r="I256" s="260"/>
      <c r="J256" s="261">
        <f>ROUND(I256*H256,2)</f>
        <v>0</v>
      </c>
      <c r="K256" s="262"/>
      <c r="L256" s="263"/>
      <c r="M256" s="264" t="s">
        <v>1</v>
      </c>
      <c r="N256" s="265" t="s">
        <v>40</v>
      </c>
      <c r="O256" s="90"/>
      <c r="P256" s="228">
        <f>O256*H256</f>
        <v>0</v>
      </c>
      <c r="Q256" s="228">
        <v>0.050599999999999999</v>
      </c>
      <c r="R256" s="228">
        <f>Q256*H256</f>
        <v>0.1012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163</v>
      </c>
      <c r="AT256" s="230" t="s">
        <v>241</v>
      </c>
      <c r="AU256" s="230" t="s">
        <v>85</v>
      </c>
      <c r="AY256" s="16" t="s">
        <v>126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83</v>
      </c>
      <c r="BK256" s="231">
        <f>ROUND(I256*H256,2)</f>
        <v>0</v>
      </c>
      <c r="BL256" s="16" t="s">
        <v>132</v>
      </c>
      <c r="BM256" s="230" t="s">
        <v>451</v>
      </c>
    </row>
    <row r="257" s="2" customFormat="1" ht="16.5" customHeight="1">
      <c r="A257" s="37"/>
      <c r="B257" s="38"/>
      <c r="C257" s="255" t="s">
        <v>452</v>
      </c>
      <c r="D257" s="255" t="s">
        <v>241</v>
      </c>
      <c r="E257" s="256" t="s">
        <v>453</v>
      </c>
      <c r="F257" s="257" t="s">
        <v>454</v>
      </c>
      <c r="G257" s="258" t="s">
        <v>131</v>
      </c>
      <c r="H257" s="259">
        <v>2</v>
      </c>
      <c r="I257" s="260"/>
      <c r="J257" s="261">
        <f>ROUND(I257*H257,2)</f>
        <v>0</v>
      </c>
      <c r="K257" s="262"/>
      <c r="L257" s="263"/>
      <c r="M257" s="264" t="s">
        <v>1</v>
      </c>
      <c r="N257" s="265" t="s">
        <v>40</v>
      </c>
      <c r="O257" s="90"/>
      <c r="P257" s="228">
        <f>O257*H257</f>
        <v>0</v>
      </c>
      <c r="Q257" s="228">
        <v>0.0064999999999999997</v>
      </c>
      <c r="R257" s="228">
        <f>Q257*H257</f>
        <v>0.012999999999999999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163</v>
      </c>
      <c r="AT257" s="230" t="s">
        <v>241</v>
      </c>
      <c r="AU257" s="230" t="s">
        <v>85</v>
      </c>
      <c r="AY257" s="16" t="s">
        <v>126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83</v>
      </c>
      <c r="BK257" s="231">
        <f>ROUND(I257*H257,2)</f>
        <v>0</v>
      </c>
      <c r="BL257" s="16" t="s">
        <v>132</v>
      </c>
      <c r="BM257" s="230" t="s">
        <v>455</v>
      </c>
    </row>
    <row r="258" s="12" customFormat="1" ht="22.8" customHeight="1">
      <c r="A258" s="12"/>
      <c r="B258" s="202"/>
      <c r="C258" s="203"/>
      <c r="D258" s="204" t="s">
        <v>74</v>
      </c>
      <c r="E258" s="216" t="s">
        <v>170</v>
      </c>
      <c r="F258" s="216" t="s">
        <v>456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SUM(P259:P287)</f>
        <v>0</v>
      </c>
      <c r="Q258" s="210"/>
      <c r="R258" s="211">
        <f>SUM(R259:R287)</f>
        <v>91.293945240000028</v>
      </c>
      <c r="S258" s="210"/>
      <c r="T258" s="212">
        <f>SUM(T259:T287)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83</v>
      </c>
      <c r="AT258" s="214" t="s">
        <v>74</v>
      </c>
      <c r="AU258" s="214" t="s">
        <v>83</v>
      </c>
      <c r="AY258" s="213" t="s">
        <v>126</v>
      </c>
      <c r="BK258" s="215">
        <f>SUM(BK259:BK287)</f>
        <v>0</v>
      </c>
    </row>
    <row r="259" s="2" customFormat="1" ht="24.15" customHeight="1">
      <c r="A259" s="37"/>
      <c r="B259" s="38"/>
      <c r="C259" s="218" t="s">
        <v>457</v>
      </c>
      <c r="D259" s="218" t="s">
        <v>128</v>
      </c>
      <c r="E259" s="219" t="s">
        <v>458</v>
      </c>
      <c r="F259" s="220" t="s">
        <v>459</v>
      </c>
      <c r="G259" s="221" t="s">
        <v>131</v>
      </c>
      <c r="H259" s="222">
        <v>4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40</v>
      </c>
      <c r="O259" s="90"/>
      <c r="P259" s="228">
        <f>O259*H259</f>
        <v>0</v>
      </c>
      <c r="Q259" s="228">
        <v>0.10940999999999999</v>
      </c>
      <c r="R259" s="228">
        <f>Q259*H259</f>
        <v>0.43763999999999997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132</v>
      </c>
      <c r="AT259" s="230" t="s">
        <v>128</v>
      </c>
      <c r="AU259" s="230" t="s">
        <v>85</v>
      </c>
      <c r="AY259" s="16" t="s">
        <v>126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83</v>
      </c>
      <c r="BK259" s="231">
        <f>ROUND(I259*H259,2)</f>
        <v>0</v>
      </c>
      <c r="BL259" s="16" t="s">
        <v>132</v>
      </c>
      <c r="BM259" s="230" t="s">
        <v>460</v>
      </c>
    </row>
    <row r="260" s="2" customFormat="1" ht="24.15" customHeight="1">
      <c r="A260" s="37"/>
      <c r="B260" s="38"/>
      <c r="C260" s="255" t="s">
        <v>461</v>
      </c>
      <c r="D260" s="255" t="s">
        <v>241</v>
      </c>
      <c r="E260" s="256" t="s">
        <v>462</v>
      </c>
      <c r="F260" s="257" t="s">
        <v>463</v>
      </c>
      <c r="G260" s="258" t="s">
        <v>131</v>
      </c>
      <c r="H260" s="259">
        <v>3</v>
      </c>
      <c r="I260" s="260"/>
      <c r="J260" s="261">
        <f>ROUND(I260*H260,2)</f>
        <v>0</v>
      </c>
      <c r="K260" s="262"/>
      <c r="L260" s="263"/>
      <c r="M260" s="264" t="s">
        <v>1</v>
      </c>
      <c r="N260" s="265" t="s">
        <v>40</v>
      </c>
      <c r="O260" s="90"/>
      <c r="P260" s="228">
        <f>O260*H260</f>
        <v>0</v>
      </c>
      <c r="Q260" s="228">
        <v>0.0035000000000000001</v>
      </c>
      <c r="R260" s="228">
        <f>Q260*H260</f>
        <v>0.010500000000000001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163</v>
      </c>
      <c r="AT260" s="230" t="s">
        <v>241</v>
      </c>
      <c r="AU260" s="230" t="s">
        <v>85</v>
      </c>
      <c r="AY260" s="16" t="s">
        <v>126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83</v>
      </c>
      <c r="BK260" s="231">
        <f>ROUND(I260*H260,2)</f>
        <v>0</v>
      </c>
      <c r="BL260" s="16" t="s">
        <v>132</v>
      </c>
      <c r="BM260" s="230" t="s">
        <v>464</v>
      </c>
    </row>
    <row r="261" s="2" customFormat="1" ht="16.5" customHeight="1">
      <c r="A261" s="37"/>
      <c r="B261" s="38"/>
      <c r="C261" s="255" t="s">
        <v>465</v>
      </c>
      <c r="D261" s="255" t="s">
        <v>241</v>
      </c>
      <c r="E261" s="256" t="s">
        <v>466</v>
      </c>
      <c r="F261" s="257" t="s">
        <v>467</v>
      </c>
      <c r="G261" s="258" t="s">
        <v>131</v>
      </c>
      <c r="H261" s="259">
        <v>1</v>
      </c>
      <c r="I261" s="260"/>
      <c r="J261" s="261">
        <f>ROUND(I261*H261,2)</f>
        <v>0</v>
      </c>
      <c r="K261" s="262"/>
      <c r="L261" s="263"/>
      <c r="M261" s="264" t="s">
        <v>1</v>
      </c>
      <c r="N261" s="265" t="s">
        <v>40</v>
      </c>
      <c r="O261" s="90"/>
      <c r="P261" s="228">
        <f>O261*H261</f>
        <v>0</v>
      </c>
      <c r="Q261" s="228">
        <v>0.0040000000000000001</v>
      </c>
      <c r="R261" s="228">
        <f>Q261*H261</f>
        <v>0.0040000000000000001</v>
      </c>
      <c r="S261" s="228">
        <v>0</v>
      </c>
      <c r="T261" s="22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163</v>
      </c>
      <c r="AT261" s="230" t="s">
        <v>241</v>
      </c>
      <c r="AU261" s="230" t="s">
        <v>85</v>
      </c>
      <c r="AY261" s="16" t="s">
        <v>126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83</v>
      </c>
      <c r="BK261" s="231">
        <f>ROUND(I261*H261,2)</f>
        <v>0</v>
      </c>
      <c r="BL261" s="16" t="s">
        <v>132</v>
      </c>
      <c r="BM261" s="230" t="s">
        <v>468</v>
      </c>
    </row>
    <row r="262" s="2" customFormat="1" ht="24.15" customHeight="1">
      <c r="A262" s="37"/>
      <c r="B262" s="38"/>
      <c r="C262" s="255" t="s">
        <v>469</v>
      </c>
      <c r="D262" s="255" t="s">
        <v>241</v>
      </c>
      <c r="E262" s="256" t="s">
        <v>470</v>
      </c>
      <c r="F262" s="257" t="s">
        <v>471</v>
      </c>
      <c r="G262" s="258" t="s">
        <v>131</v>
      </c>
      <c r="H262" s="259">
        <v>1</v>
      </c>
      <c r="I262" s="260"/>
      <c r="J262" s="261">
        <f>ROUND(I262*H262,2)</f>
        <v>0</v>
      </c>
      <c r="K262" s="262"/>
      <c r="L262" s="263"/>
      <c r="M262" s="264" t="s">
        <v>1</v>
      </c>
      <c r="N262" s="265" t="s">
        <v>40</v>
      </c>
      <c r="O262" s="90"/>
      <c r="P262" s="228">
        <f>O262*H262</f>
        <v>0</v>
      </c>
      <c r="Q262" s="228">
        <v>0.0025000000000000001</v>
      </c>
      <c r="R262" s="228">
        <f>Q262*H262</f>
        <v>0.0025000000000000001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163</v>
      </c>
      <c r="AT262" s="230" t="s">
        <v>241</v>
      </c>
      <c r="AU262" s="230" t="s">
        <v>85</v>
      </c>
      <c r="AY262" s="16" t="s">
        <v>126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83</v>
      </c>
      <c r="BK262" s="231">
        <f>ROUND(I262*H262,2)</f>
        <v>0</v>
      </c>
      <c r="BL262" s="16" t="s">
        <v>132</v>
      </c>
      <c r="BM262" s="230" t="s">
        <v>472</v>
      </c>
    </row>
    <row r="263" s="2" customFormat="1" ht="24.15" customHeight="1">
      <c r="A263" s="37"/>
      <c r="B263" s="38"/>
      <c r="C263" s="255" t="s">
        <v>473</v>
      </c>
      <c r="D263" s="255" t="s">
        <v>241</v>
      </c>
      <c r="E263" s="256" t="s">
        <v>474</v>
      </c>
      <c r="F263" s="257" t="s">
        <v>475</v>
      </c>
      <c r="G263" s="258" t="s">
        <v>131</v>
      </c>
      <c r="H263" s="259">
        <v>1</v>
      </c>
      <c r="I263" s="260"/>
      <c r="J263" s="261">
        <f>ROUND(I263*H263,2)</f>
        <v>0</v>
      </c>
      <c r="K263" s="262"/>
      <c r="L263" s="263"/>
      <c r="M263" s="264" t="s">
        <v>1</v>
      </c>
      <c r="N263" s="265" t="s">
        <v>40</v>
      </c>
      <c r="O263" s="90"/>
      <c r="P263" s="228">
        <f>O263*H263</f>
        <v>0</v>
      </c>
      <c r="Q263" s="228">
        <v>0.0025000000000000001</v>
      </c>
      <c r="R263" s="228">
        <f>Q263*H263</f>
        <v>0.0025000000000000001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163</v>
      </c>
      <c r="AT263" s="230" t="s">
        <v>241</v>
      </c>
      <c r="AU263" s="230" t="s">
        <v>85</v>
      </c>
      <c r="AY263" s="16" t="s">
        <v>126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83</v>
      </c>
      <c r="BK263" s="231">
        <f>ROUND(I263*H263,2)</f>
        <v>0</v>
      </c>
      <c r="BL263" s="16" t="s">
        <v>132</v>
      </c>
      <c r="BM263" s="230" t="s">
        <v>476</v>
      </c>
    </row>
    <row r="264" s="2" customFormat="1" ht="24.15" customHeight="1">
      <c r="A264" s="37"/>
      <c r="B264" s="38"/>
      <c r="C264" s="218" t="s">
        <v>477</v>
      </c>
      <c r="D264" s="218" t="s">
        <v>128</v>
      </c>
      <c r="E264" s="219" t="s">
        <v>478</v>
      </c>
      <c r="F264" s="220" t="s">
        <v>479</v>
      </c>
      <c r="G264" s="221" t="s">
        <v>406</v>
      </c>
      <c r="H264" s="222">
        <v>54.5</v>
      </c>
      <c r="I264" s="223"/>
      <c r="J264" s="224">
        <f>ROUND(I264*H264,2)</f>
        <v>0</v>
      </c>
      <c r="K264" s="225"/>
      <c r="L264" s="43"/>
      <c r="M264" s="226" t="s">
        <v>1</v>
      </c>
      <c r="N264" s="227" t="s">
        <v>40</v>
      </c>
      <c r="O264" s="90"/>
      <c r="P264" s="228">
        <f>O264*H264</f>
        <v>0</v>
      </c>
      <c r="Q264" s="228">
        <v>0.00012999999999999999</v>
      </c>
      <c r="R264" s="228">
        <f>Q264*H264</f>
        <v>0.0070849999999999993</v>
      </c>
      <c r="S264" s="228">
        <v>0</v>
      </c>
      <c r="T264" s="22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0" t="s">
        <v>132</v>
      </c>
      <c r="AT264" s="230" t="s">
        <v>128</v>
      </c>
      <c r="AU264" s="230" t="s">
        <v>85</v>
      </c>
      <c r="AY264" s="16" t="s">
        <v>126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6" t="s">
        <v>83</v>
      </c>
      <c r="BK264" s="231">
        <f>ROUND(I264*H264,2)</f>
        <v>0</v>
      </c>
      <c r="BL264" s="16" t="s">
        <v>132</v>
      </c>
      <c r="BM264" s="230" t="s">
        <v>480</v>
      </c>
    </row>
    <row r="265" s="2" customFormat="1" ht="24.15" customHeight="1">
      <c r="A265" s="37"/>
      <c r="B265" s="38"/>
      <c r="C265" s="218" t="s">
        <v>481</v>
      </c>
      <c r="D265" s="218" t="s">
        <v>128</v>
      </c>
      <c r="E265" s="219" t="s">
        <v>482</v>
      </c>
      <c r="F265" s="220" t="s">
        <v>483</v>
      </c>
      <c r="G265" s="221" t="s">
        <v>143</v>
      </c>
      <c r="H265" s="222">
        <v>17.84</v>
      </c>
      <c r="I265" s="223"/>
      <c r="J265" s="224">
        <f>ROUND(I265*H265,2)</f>
        <v>0</v>
      </c>
      <c r="K265" s="225"/>
      <c r="L265" s="43"/>
      <c r="M265" s="226" t="s">
        <v>1</v>
      </c>
      <c r="N265" s="227" t="s">
        <v>40</v>
      </c>
      <c r="O265" s="90"/>
      <c r="P265" s="228">
        <f>O265*H265</f>
        <v>0</v>
      </c>
      <c r="Q265" s="228">
        <v>0.0016000000000000001</v>
      </c>
      <c r="R265" s="228">
        <f>Q265*H265</f>
        <v>0.028544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132</v>
      </c>
      <c r="AT265" s="230" t="s">
        <v>128</v>
      </c>
      <c r="AU265" s="230" t="s">
        <v>85</v>
      </c>
      <c r="AY265" s="16" t="s">
        <v>126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83</v>
      </c>
      <c r="BK265" s="231">
        <f>ROUND(I265*H265,2)</f>
        <v>0</v>
      </c>
      <c r="BL265" s="16" t="s">
        <v>132</v>
      </c>
      <c r="BM265" s="230" t="s">
        <v>484</v>
      </c>
    </row>
    <row r="266" s="13" customFormat="1">
      <c r="A266" s="13"/>
      <c r="B266" s="232"/>
      <c r="C266" s="233"/>
      <c r="D266" s="234" t="s">
        <v>158</v>
      </c>
      <c r="E266" s="235" t="s">
        <v>1</v>
      </c>
      <c r="F266" s="236" t="s">
        <v>485</v>
      </c>
      <c r="G266" s="233"/>
      <c r="H266" s="237">
        <v>1.24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158</v>
      </c>
      <c r="AU266" s="243" t="s">
        <v>85</v>
      </c>
      <c r="AV266" s="13" t="s">
        <v>85</v>
      </c>
      <c r="AW266" s="13" t="s">
        <v>32</v>
      </c>
      <c r="AX266" s="13" t="s">
        <v>75</v>
      </c>
      <c r="AY266" s="243" t="s">
        <v>126</v>
      </c>
    </row>
    <row r="267" s="13" customFormat="1">
      <c r="A267" s="13"/>
      <c r="B267" s="232"/>
      <c r="C267" s="233"/>
      <c r="D267" s="234" t="s">
        <v>158</v>
      </c>
      <c r="E267" s="235" t="s">
        <v>1</v>
      </c>
      <c r="F267" s="236" t="s">
        <v>486</v>
      </c>
      <c r="G267" s="233"/>
      <c r="H267" s="237">
        <v>16.600000000000001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158</v>
      </c>
      <c r="AU267" s="243" t="s">
        <v>85</v>
      </c>
      <c r="AV267" s="13" t="s">
        <v>85</v>
      </c>
      <c r="AW267" s="13" t="s">
        <v>32</v>
      </c>
      <c r="AX267" s="13" t="s">
        <v>75</v>
      </c>
      <c r="AY267" s="243" t="s">
        <v>126</v>
      </c>
    </row>
    <row r="268" s="14" customFormat="1">
      <c r="A268" s="14"/>
      <c r="B268" s="244"/>
      <c r="C268" s="245"/>
      <c r="D268" s="234" t="s">
        <v>158</v>
      </c>
      <c r="E268" s="246" t="s">
        <v>1</v>
      </c>
      <c r="F268" s="247" t="s">
        <v>162</v>
      </c>
      <c r="G268" s="245"/>
      <c r="H268" s="248">
        <v>17.84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158</v>
      </c>
      <c r="AU268" s="254" t="s">
        <v>85</v>
      </c>
      <c r="AV268" s="14" t="s">
        <v>132</v>
      </c>
      <c r="AW268" s="14" t="s">
        <v>32</v>
      </c>
      <c r="AX268" s="14" t="s">
        <v>83</v>
      </c>
      <c r="AY268" s="254" t="s">
        <v>126</v>
      </c>
    </row>
    <row r="269" s="2" customFormat="1" ht="16.5" customHeight="1">
      <c r="A269" s="37"/>
      <c r="B269" s="38"/>
      <c r="C269" s="218" t="s">
        <v>487</v>
      </c>
      <c r="D269" s="218" t="s">
        <v>128</v>
      </c>
      <c r="E269" s="219" t="s">
        <v>488</v>
      </c>
      <c r="F269" s="220" t="s">
        <v>489</v>
      </c>
      <c r="G269" s="221" t="s">
        <v>406</v>
      </c>
      <c r="H269" s="222">
        <v>54.5</v>
      </c>
      <c r="I269" s="223"/>
      <c r="J269" s="224">
        <f>ROUND(I269*H269,2)</f>
        <v>0</v>
      </c>
      <c r="K269" s="225"/>
      <c r="L269" s="43"/>
      <c r="M269" s="226" t="s">
        <v>1</v>
      </c>
      <c r="N269" s="227" t="s">
        <v>40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132</v>
      </c>
      <c r="AT269" s="230" t="s">
        <v>128</v>
      </c>
      <c r="AU269" s="230" t="s">
        <v>85</v>
      </c>
      <c r="AY269" s="16" t="s">
        <v>126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83</v>
      </c>
      <c r="BK269" s="231">
        <f>ROUND(I269*H269,2)</f>
        <v>0</v>
      </c>
      <c r="BL269" s="16" t="s">
        <v>132</v>
      </c>
      <c r="BM269" s="230" t="s">
        <v>490</v>
      </c>
    </row>
    <row r="270" s="2" customFormat="1" ht="16.5" customHeight="1">
      <c r="A270" s="37"/>
      <c r="B270" s="38"/>
      <c r="C270" s="255" t="s">
        <v>491</v>
      </c>
      <c r="D270" s="255" t="s">
        <v>241</v>
      </c>
      <c r="E270" s="256" t="s">
        <v>492</v>
      </c>
      <c r="F270" s="257" t="s">
        <v>493</v>
      </c>
      <c r="G270" s="258" t="s">
        <v>406</v>
      </c>
      <c r="H270" s="259">
        <v>78.906999999999996</v>
      </c>
      <c r="I270" s="260"/>
      <c r="J270" s="261">
        <f>ROUND(I270*H270,2)</f>
        <v>0</v>
      </c>
      <c r="K270" s="262"/>
      <c r="L270" s="263"/>
      <c r="M270" s="264" t="s">
        <v>1</v>
      </c>
      <c r="N270" s="265" t="s">
        <v>40</v>
      </c>
      <c r="O270" s="90"/>
      <c r="P270" s="228">
        <f>O270*H270</f>
        <v>0</v>
      </c>
      <c r="Q270" s="228">
        <v>0.056120000000000003</v>
      </c>
      <c r="R270" s="228">
        <f>Q270*H270</f>
        <v>4.4282608400000001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163</v>
      </c>
      <c r="AT270" s="230" t="s">
        <v>241</v>
      </c>
      <c r="AU270" s="230" t="s">
        <v>85</v>
      </c>
      <c r="AY270" s="16" t="s">
        <v>126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83</v>
      </c>
      <c r="BK270" s="231">
        <f>ROUND(I270*H270,2)</f>
        <v>0</v>
      </c>
      <c r="BL270" s="16" t="s">
        <v>132</v>
      </c>
      <c r="BM270" s="230" t="s">
        <v>494</v>
      </c>
    </row>
    <row r="271" s="13" customFormat="1">
      <c r="A271" s="13"/>
      <c r="B271" s="232"/>
      <c r="C271" s="233"/>
      <c r="D271" s="234" t="s">
        <v>158</v>
      </c>
      <c r="E271" s="235" t="s">
        <v>1</v>
      </c>
      <c r="F271" s="236" t="s">
        <v>495</v>
      </c>
      <c r="G271" s="233"/>
      <c r="H271" s="237">
        <v>77.359999999999999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158</v>
      </c>
      <c r="AU271" s="243" t="s">
        <v>85</v>
      </c>
      <c r="AV271" s="13" t="s">
        <v>85</v>
      </c>
      <c r="AW271" s="13" t="s">
        <v>32</v>
      </c>
      <c r="AX271" s="13" t="s">
        <v>83</v>
      </c>
      <c r="AY271" s="243" t="s">
        <v>126</v>
      </c>
    </row>
    <row r="272" s="13" customFormat="1">
      <c r="A272" s="13"/>
      <c r="B272" s="232"/>
      <c r="C272" s="233"/>
      <c r="D272" s="234" t="s">
        <v>158</v>
      </c>
      <c r="E272" s="233"/>
      <c r="F272" s="236" t="s">
        <v>496</v>
      </c>
      <c r="G272" s="233"/>
      <c r="H272" s="237">
        <v>78.906999999999996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158</v>
      </c>
      <c r="AU272" s="243" t="s">
        <v>85</v>
      </c>
      <c r="AV272" s="13" t="s">
        <v>85</v>
      </c>
      <c r="AW272" s="13" t="s">
        <v>4</v>
      </c>
      <c r="AX272" s="13" t="s">
        <v>83</v>
      </c>
      <c r="AY272" s="243" t="s">
        <v>126</v>
      </c>
    </row>
    <row r="273" s="2" customFormat="1" ht="16.5" customHeight="1">
      <c r="A273" s="37"/>
      <c r="B273" s="38"/>
      <c r="C273" s="218" t="s">
        <v>497</v>
      </c>
      <c r="D273" s="218" t="s">
        <v>128</v>
      </c>
      <c r="E273" s="219" t="s">
        <v>498</v>
      </c>
      <c r="F273" s="220" t="s">
        <v>499</v>
      </c>
      <c r="G273" s="221" t="s">
        <v>143</v>
      </c>
      <c r="H273" s="222">
        <v>17.84</v>
      </c>
      <c r="I273" s="223"/>
      <c r="J273" s="224">
        <f>ROUND(I273*H273,2)</f>
        <v>0</v>
      </c>
      <c r="K273" s="225"/>
      <c r="L273" s="43"/>
      <c r="M273" s="226" t="s">
        <v>1</v>
      </c>
      <c r="N273" s="227" t="s">
        <v>40</v>
      </c>
      <c r="O273" s="90"/>
      <c r="P273" s="228">
        <f>O273*H273</f>
        <v>0</v>
      </c>
      <c r="Q273" s="228">
        <v>1.0000000000000001E-05</v>
      </c>
      <c r="R273" s="228">
        <f>Q273*H273</f>
        <v>0.00017840000000000003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132</v>
      </c>
      <c r="AT273" s="230" t="s">
        <v>128</v>
      </c>
      <c r="AU273" s="230" t="s">
        <v>85</v>
      </c>
      <c r="AY273" s="16" t="s">
        <v>126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83</v>
      </c>
      <c r="BK273" s="231">
        <f>ROUND(I273*H273,2)</f>
        <v>0</v>
      </c>
      <c r="BL273" s="16" t="s">
        <v>132</v>
      </c>
      <c r="BM273" s="230" t="s">
        <v>500</v>
      </c>
    </row>
    <row r="274" s="2" customFormat="1" ht="49.05" customHeight="1">
      <c r="A274" s="37"/>
      <c r="B274" s="38"/>
      <c r="C274" s="218" t="s">
        <v>501</v>
      </c>
      <c r="D274" s="218" t="s">
        <v>128</v>
      </c>
      <c r="E274" s="219" t="s">
        <v>502</v>
      </c>
      <c r="F274" s="220" t="s">
        <v>503</v>
      </c>
      <c r="G274" s="221" t="s">
        <v>406</v>
      </c>
      <c r="H274" s="222">
        <v>335.57999999999998</v>
      </c>
      <c r="I274" s="223"/>
      <c r="J274" s="224">
        <f>ROUND(I274*H274,2)</f>
        <v>0</v>
      </c>
      <c r="K274" s="225"/>
      <c r="L274" s="43"/>
      <c r="M274" s="226" t="s">
        <v>1</v>
      </c>
      <c r="N274" s="227" t="s">
        <v>40</v>
      </c>
      <c r="O274" s="90"/>
      <c r="P274" s="228">
        <f>O274*H274</f>
        <v>0</v>
      </c>
      <c r="Q274" s="228">
        <v>0.15540000000000001</v>
      </c>
      <c r="R274" s="228">
        <f>Q274*H274</f>
        <v>52.149132000000002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132</v>
      </c>
      <c r="AT274" s="230" t="s">
        <v>128</v>
      </c>
      <c r="AU274" s="230" t="s">
        <v>85</v>
      </c>
      <c r="AY274" s="16" t="s">
        <v>126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83</v>
      </c>
      <c r="BK274" s="231">
        <f>ROUND(I274*H274,2)</f>
        <v>0</v>
      </c>
      <c r="BL274" s="16" t="s">
        <v>132</v>
      </c>
      <c r="BM274" s="230" t="s">
        <v>504</v>
      </c>
    </row>
    <row r="275" s="13" customFormat="1">
      <c r="A275" s="13"/>
      <c r="B275" s="232"/>
      <c r="C275" s="233"/>
      <c r="D275" s="234" t="s">
        <v>158</v>
      </c>
      <c r="E275" s="235" t="s">
        <v>1</v>
      </c>
      <c r="F275" s="236" t="s">
        <v>505</v>
      </c>
      <c r="G275" s="233"/>
      <c r="H275" s="237">
        <v>77.359999999999999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158</v>
      </c>
      <c r="AU275" s="243" t="s">
        <v>85</v>
      </c>
      <c r="AV275" s="13" t="s">
        <v>85</v>
      </c>
      <c r="AW275" s="13" t="s">
        <v>32</v>
      </c>
      <c r="AX275" s="13" t="s">
        <v>75</v>
      </c>
      <c r="AY275" s="243" t="s">
        <v>126</v>
      </c>
    </row>
    <row r="276" s="13" customFormat="1">
      <c r="A276" s="13"/>
      <c r="B276" s="232"/>
      <c r="C276" s="233"/>
      <c r="D276" s="234" t="s">
        <v>158</v>
      </c>
      <c r="E276" s="235" t="s">
        <v>1</v>
      </c>
      <c r="F276" s="236" t="s">
        <v>506</v>
      </c>
      <c r="G276" s="233"/>
      <c r="H276" s="237">
        <v>258.22000000000003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158</v>
      </c>
      <c r="AU276" s="243" t="s">
        <v>85</v>
      </c>
      <c r="AV276" s="13" t="s">
        <v>85</v>
      </c>
      <c r="AW276" s="13" t="s">
        <v>32</v>
      </c>
      <c r="AX276" s="13" t="s">
        <v>75</v>
      </c>
      <c r="AY276" s="243" t="s">
        <v>126</v>
      </c>
    </row>
    <row r="277" s="14" customFormat="1">
      <c r="A277" s="14"/>
      <c r="B277" s="244"/>
      <c r="C277" s="245"/>
      <c r="D277" s="234" t="s">
        <v>158</v>
      </c>
      <c r="E277" s="246" t="s">
        <v>1</v>
      </c>
      <c r="F277" s="247" t="s">
        <v>162</v>
      </c>
      <c r="G277" s="245"/>
      <c r="H277" s="248">
        <v>335.58000000000004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158</v>
      </c>
      <c r="AU277" s="254" t="s">
        <v>85</v>
      </c>
      <c r="AV277" s="14" t="s">
        <v>132</v>
      </c>
      <c r="AW277" s="14" t="s">
        <v>32</v>
      </c>
      <c r="AX277" s="14" t="s">
        <v>83</v>
      </c>
      <c r="AY277" s="254" t="s">
        <v>126</v>
      </c>
    </row>
    <row r="278" s="2" customFormat="1" ht="16.5" customHeight="1">
      <c r="A278" s="37"/>
      <c r="B278" s="38"/>
      <c r="C278" s="255" t="s">
        <v>507</v>
      </c>
      <c r="D278" s="255" t="s">
        <v>241</v>
      </c>
      <c r="E278" s="256" t="s">
        <v>508</v>
      </c>
      <c r="F278" s="257" t="s">
        <v>509</v>
      </c>
      <c r="G278" s="258" t="s">
        <v>406</v>
      </c>
      <c r="H278" s="259">
        <v>263.38400000000001</v>
      </c>
      <c r="I278" s="260"/>
      <c r="J278" s="261">
        <f>ROUND(I278*H278,2)</f>
        <v>0</v>
      </c>
      <c r="K278" s="262"/>
      <c r="L278" s="263"/>
      <c r="M278" s="264" t="s">
        <v>1</v>
      </c>
      <c r="N278" s="265" t="s">
        <v>40</v>
      </c>
      <c r="O278" s="90"/>
      <c r="P278" s="228">
        <f>O278*H278</f>
        <v>0</v>
      </c>
      <c r="Q278" s="228">
        <v>0.080000000000000002</v>
      </c>
      <c r="R278" s="228">
        <f>Q278*H278</f>
        <v>21.070720000000001</v>
      </c>
      <c r="S278" s="228">
        <v>0</v>
      </c>
      <c r="T278" s="22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0" t="s">
        <v>163</v>
      </c>
      <c r="AT278" s="230" t="s">
        <v>241</v>
      </c>
      <c r="AU278" s="230" t="s">
        <v>85</v>
      </c>
      <c r="AY278" s="16" t="s">
        <v>126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6" t="s">
        <v>83</v>
      </c>
      <c r="BK278" s="231">
        <f>ROUND(I278*H278,2)</f>
        <v>0</v>
      </c>
      <c r="BL278" s="16" t="s">
        <v>132</v>
      </c>
      <c r="BM278" s="230" t="s">
        <v>510</v>
      </c>
    </row>
    <row r="279" s="13" customFormat="1">
      <c r="A279" s="13"/>
      <c r="B279" s="232"/>
      <c r="C279" s="233"/>
      <c r="D279" s="234" t="s">
        <v>158</v>
      </c>
      <c r="E279" s="235" t="s">
        <v>1</v>
      </c>
      <c r="F279" s="236" t="s">
        <v>511</v>
      </c>
      <c r="G279" s="233"/>
      <c r="H279" s="237">
        <v>258.22000000000003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158</v>
      </c>
      <c r="AU279" s="243" t="s">
        <v>85</v>
      </c>
      <c r="AV279" s="13" t="s">
        <v>85</v>
      </c>
      <c r="AW279" s="13" t="s">
        <v>32</v>
      </c>
      <c r="AX279" s="13" t="s">
        <v>83</v>
      </c>
      <c r="AY279" s="243" t="s">
        <v>126</v>
      </c>
    </row>
    <row r="280" s="13" customFormat="1">
      <c r="A280" s="13"/>
      <c r="B280" s="232"/>
      <c r="C280" s="233"/>
      <c r="D280" s="234" t="s">
        <v>158</v>
      </c>
      <c r="E280" s="233"/>
      <c r="F280" s="236" t="s">
        <v>512</v>
      </c>
      <c r="G280" s="233"/>
      <c r="H280" s="237">
        <v>263.38400000000001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158</v>
      </c>
      <c r="AU280" s="243" t="s">
        <v>85</v>
      </c>
      <c r="AV280" s="13" t="s">
        <v>85</v>
      </c>
      <c r="AW280" s="13" t="s">
        <v>4</v>
      </c>
      <c r="AX280" s="13" t="s">
        <v>83</v>
      </c>
      <c r="AY280" s="243" t="s">
        <v>126</v>
      </c>
    </row>
    <row r="281" s="2" customFormat="1" ht="33" customHeight="1">
      <c r="A281" s="37"/>
      <c r="B281" s="38"/>
      <c r="C281" s="218" t="s">
        <v>513</v>
      </c>
      <c r="D281" s="218" t="s">
        <v>128</v>
      </c>
      <c r="E281" s="219" t="s">
        <v>514</v>
      </c>
      <c r="F281" s="220" t="s">
        <v>515</v>
      </c>
      <c r="G281" s="221" t="s">
        <v>406</v>
      </c>
      <c r="H281" s="222">
        <v>73.510000000000005</v>
      </c>
      <c r="I281" s="223"/>
      <c r="J281" s="224">
        <f>ROUND(I281*H281,2)</f>
        <v>0</v>
      </c>
      <c r="K281" s="225"/>
      <c r="L281" s="43"/>
      <c r="M281" s="226" t="s">
        <v>1</v>
      </c>
      <c r="N281" s="227" t="s">
        <v>40</v>
      </c>
      <c r="O281" s="90"/>
      <c r="P281" s="228">
        <f>O281*H281</f>
        <v>0</v>
      </c>
      <c r="Q281" s="228">
        <v>0.1295</v>
      </c>
      <c r="R281" s="228">
        <f>Q281*H281</f>
        <v>9.5195450000000008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132</v>
      </c>
      <c r="AT281" s="230" t="s">
        <v>128</v>
      </c>
      <c r="AU281" s="230" t="s">
        <v>85</v>
      </c>
      <c r="AY281" s="16" t="s">
        <v>126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83</v>
      </c>
      <c r="BK281" s="231">
        <f>ROUND(I281*H281,2)</f>
        <v>0</v>
      </c>
      <c r="BL281" s="16" t="s">
        <v>132</v>
      </c>
      <c r="BM281" s="230" t="s">
        <v>516</v>
      </c>
    </row>
    <row r="282" s="13" customFormat="1">
      <c r="A282" s="13"/>
      <c r="B282" s="232"/>
      <c r="C282" s="233"/>
      <c r="D282" s="234" t="s">
        <v>158</v>
      </c>
      <c r="E282" s="235" t="s">
        <v>1</v>
      </c>
      <c r="F282" s="236" t="s">
        <v>517</v>
      </c>
      <c r="G282" s="233"/>
      <c r="H282" s="237">
        <v>73.510000000000005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158</v>
      </c>
      <c r="AU282" s="243" t="s">
        <v>85</v>
      </c>
      <c r="AV282" s="13" t="s">
        <v>85</v>
      </c>
      <c r="AW282" s="13" t="s">
        <v>32</v>
      </c>
      <c r="AX282" s="13" t="s">
        <v>83</v>
      </c>
      <c r="AY282" s="243" t="s">
        <v>126</v>
      </c>
    </row>
    <row r="283" s="2" customFormat="1" ht="16.5" customHeight="1">
      <c r="A283" s="37"/>
      <c r="B283" s="38"/>
      <c r="C283" s="255" t="s">
        <v>518</v>
      </c>
      <c r="D283" s="255" t="s">
        <v>241</v>
      </c>
      <c r="E283" s="256" t="s">
        <v>519</v>
      </c>
      <c r="F283" s="257" t="s">
        <v>520</v>
      </c>
      <c r="G283" s="258" t="s">
        <v>406</v>
      </c>
      <c r="H283" s="259">
        <v>74.980000000000004</v>
      </c>
      <c r="I283" s="260"/>
      <c r="J283" s="261">
        <f>ROUND(I283*H283,2)</f>
        <v>0</v>
      </c>
      <c r="K283" s="262"/>
      <c r="L283" s="263"/>
      <c r="M283" s="264" t="s">
        <v>1</v>
      </c>
      <c r="N283" s="265" t="s">
        <v>40</v>
      </c>
      <c r="O283" s="90"/>
      <c r="P283" s="228">
        <f>O283*H283</f>
        <v>0</v>
      </c>
      <c r="Q283" s="228">
        <v>0.028000000000000001</v>
      </c>
      <c r="R283" s="228">
        <f>Q283*H283</f>
        <v>2.09944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163</v>
      </c>
      <c r="AT283" s="230" t="s">
        <v>241</v>
      </c>
      <c r="AU283" s="230" t="s">
        <v>85</v>
      </c>
      <c r="AY283" s="16" t="s">
        <v>126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83</v>
      </c>
      <c r="BK283" s="231">
        <f>ROUND(I283*H283,2)</f>
        <v>0</v>
      </c>
      <c r="BL283" s="16" t="s">
        <v>132</v>
      </c>
      <c r="BM283" s="230" t="s">
        <v>521</v>
      </c>
    </row>
    <row r="284" s="13" customFormat="1">
      <c r="A284" s="13"/>
      <c r="B284" s="232"/>
      <c r="C284" s="233"/>
      <c r="D284" s="234" t="s">
        <v>158</v>
      </c>
      <c r="E284" s="233"/>
      <c r="F284" s="236" t="s">
        <v>522</v>
      </c>
      <c r="G284" s="233"/>
      <c r="H284" s="237">
        <v>74.980000000000004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158</v>
      </c>
      <c r="AU284" s="243" t="s">
        <v>85</v>
      </c>
      <c r="AV284" s="13" t="s">
        <v>85</v>
      </c>
      <c r="AW284" s="13" t="s">
        <v>4</v>
      </c>
      <c r="AX284" s="13" t="s">
        <v>83</v>
      </c>
      <c r="AY284" s="243" t="s">
        <v>126</v>
      </c>
    </row>
    <row r="285" s="2" customFormat="1" ht="24.15" customHeight="1">
      <c r="A285" s="37"/>
      <c r="B285" s="38"/>
      <c r="C285" s="218" t="s">
        <v>523</v>
      </c>
      <c r="D285" s="218" t="s">
        <v>128</v>
      </c>
      <c r="E285" s="219" t="s">
        <v>524</v>
      </c>
      <c r="F285" s="220" t="s">
        <v>525</v>
      </c>
      <c r="G285" s="221" t="s">
        <v>406</v>
      </c>
      <c r="H285" s="222">
        <v>26</v>
      </c>
      <c r="I285" s="223"/>
      <c r="J285" s="224">
        <f>ROUND(I285*H285,2)</f>
        <v>0</v>
      </c>
      <c r="K285" s="225"/>
      <c r="L285" s="43"/>
      <c r="M285" s="226" t="s">
        <v>1</v>
      </c>
      <c r="N285" s="227" t="s">
        <v>40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132</v>
      </c>
      <c r="AT285" s="230" t="s">
        <v>128</v>
      </c>
      <c r="AU285" s="230" t="s">
        <v>85</v>
      </c>
      <c r="AY285" s="16" t="s">
        <v>126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83</v>
      </c>
      <c r="BK285" s="231">
        <f>ROUND(I285*H285,2)</f>
        <v>0</v>
      </c>
      <c r="BL285" s="16" t="s">
        <v>132</v>
      </c>
      <c r="BM285" s="230" t="s">
        <v>526</v>
      </c>
    </row>
    <row r="286" s="2" customFormat="1" ht="24.15" customHeight="1">
      <c r="A286" s="37"/>
      <c r="B286" s="38"/>
      <c r="C286" s="218" t="s">
        <v>527</v>
      </c>
      <c r="D286" s="218" t="s">
        <v>128</v>
      </c>
      <c r="E286" s="219" t="s">
        <v>528</v>
      </c>
      <c r="F286" s="220" t="s">
        <v>529</v>
      </c>
      <c r="G286" s="221" t="s">
        <v>406</v>
      </c>
      <c r="H286" s="222">
        <v>17.600000000000001</v>
      </c>
      <c r="I286" s="223"/>
      <c r="J286" s="224">
        <f>ROUND(I286*H286,2)</f>
        <v>0</v>
      </c>
      <c r="K286" s="225"/>
      <c r="L286" s="43"/>
      <c r="M286" s="226" t="s">
        <v>1</v>
      </c>
      <c r="N286" s="227" t="s">
        <v>40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132</v>
      </c>
      <c r="AT286" s="230" t="s">
        <v>128</v>
      </c>
      <c r="AU286" s="230" t="s">
        <v>85</v>
      </c>
      <c r="AY286" s="16" t="s">
        <v>126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83</v>
      </c>
      <c r="BK286" s="231">
        <f>ROUND(I286*H286,2)</f>
        <v>0</v>
      </c>
      <c r="BL286" s="16" t="s">
        <v>132</v>
      </c>
      <c r="BM286" s="230" t="s">
        <v>530</v>
      </c>
    </row>
    <row r="287" s="2" customFormat="1" ht="33" customHeight="1">
      <c r="A287" s="37"/>
      <c r="B287" s="38"/>
      <c r="C287" s="218" t="s">
        <v>531</v>
      </c>
      <c r="D287" s="218" t="s">
        <v>128</v>
      </c>
      <c r="E287" s="219" t="s">
        <v>532</v>
      </c>
      <c r="F287" s="220" t="s">
        <v>533</v>
      </c>
      <c r="G287" s="221" t="s">
        <v>406</v>
      </c>
      <c r="H287" s="222">
        <v>6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40</v>
      </c>
      <c r="O287" s="90"/>
      <c r="P287" s="228">
        <f>O287*H287</f>
        <v>0</v>
      </c>
      <c r="Q287" s="228">
        <v>0.25564999999999999</v>
      </c>
      <c r="R287" s="228">
        <f>Q287*H287</f>
        <v>1.5339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132</v>
      </c>
      <c r="AT287" s="230" t="s">
        <v>128</v>
      </c>
      <c r="AU287" s="230" t="s">
        <v>85</v>
      </c>
      <c r="AY287" s="16" t="s">
        <v>126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83</v>
      </c>
      <c r="BK287" s="231">
        <f>ROUND(I287*H287,2)</f>
        <v>0</v>
      </c>
      <c r="BL287" s="16" t="s">
        <v>132</v>
      </c>
      <c r="BM287" s="230" t="s">
        <v>534</v>
      </c>
    </row>
    <row r="288" s="12" customFormat="1" ht="22.8" customHeight="1">
      <c r="A288" s="12"/>
      <c r="B288" s="202"/>
      <c r="C288" s="203"/>
      <c r="D288" s="204" t="s">
        <v>74</v>
      </c>
      <c r="E288" s="216" t="s">
        <v>535</v>
      </c>
      <c r="F288" s="216" t="s">
        <v>536</v>
      </c>
      <c r="G288" s="203"/>
      <c r="H288" s="203"/>
      <c r="I288" s="206"/>
      <c r="J288" s="217">
        <f>BK288</f>
        <v>0</v>
      </c>
      <c r="K288" s="203"/>
      <c r="L288" s="208"/>
      <c r="M288" s="209"/>
      <c r="N288" s="210"/>
      <c r="O288" s="210"/>
      <c r="P288" s="211">
        <f>SUM(P289:P292)</f>
        <v>0</v>
      </c>
      <c r="Q288" s="210"/>
      <c r="R288" s="211">
        <f>SUM(R289:R292)</f>
        <v>0</v>
      </c>
      <c r="S288" s="210"/>
      <c r="T288" s="212">
        <f>SUM(T289:T292)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3" t="s">
        <v>83</v>
      </c>
      <c r="AT288" s="214" t="s">
        <v>74</v>
      </c>
      <c r="AU288" s="214" t="s">
        <v>83</v>
      </c>
      <c r="AY288" s="213" t="s">
        <v>126</v>
      </c>
      <c r="BK288" s="215">
        <f>SUM(BK289:BK292)</f>
        <v>0</v>
      </c>
    </row>
    <row r="289" s="2" customFormat="1" ht="21.75" customHeight="1">
      <c r="A289" s="37"/>
      <c r="B289" s="38"/>
      <c r="C289" s="218" t="s">
        <v>537</v>
      </c>
      <c r="D289" s="218" t="s">
        <v>128</v>
      </c>
      <c r="E289" s="219" t="s">
        <v>538</v>
      </c>
      <c r="F289" s="220" t="s">
        <v>539</v>
      </c>
      <c r="G289" s="221" t="s">
        <v>244</v>
      </c>
      <c r="H289" s="222">
        <v>4.2679999999999998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40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132</v>
      </c>
      <c r="AT289" s="230" t="s">
        <v>128</v>
      </c>
      <c r="AU289" s="230" t="s">
        <v>85</v>
      </c>
      <c r="AY289" s="16" t="s">
        <v>126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83</v>
      </c>
      <c r="BK289" s="231">
        <f>ROUND(I289*H289,2)</f>
        <v>0</v>
      </c>
      <c r="BL289" s="16" t="s">
        <v>132</v>
      </c>
      <c r="BM289" s="230" t="s">
        <v>540</v>
      </c>
    </row>
    <row r="290" s="2" customFormat="1" ht="24.15" customHeight="1">
      <c r="A290" s="37"/>
      <c r="B290" s="38"/>
      <c r="C290" s="218" t="s">
        <v>541</v>
      </c>
      <c r="D290" s="218" t="s">
        <v>128</v>
      </c>
      <c r="E290" s="219" t="s">
        <v>542</v>
      </c>
      <c r="F290" s="220" t="s">
        <v>543</v>
      </c>
      <c r="G290" s="221" t="s">
        <v>244</v>
      </c>
      <c r="H290" s="222">
        <v>170.72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40</v>
      </c>
      <c r="O290" s="90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132</v>
      </c>
      <c r="AT290" s="230" t="s">
        <v>128</v>
      </c>
      <c r="AU290" s="230" t="s">
        <v>85</v>
      </c>
      <c r="AY290" s="16" t="s">
        <v>126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83</v>
      </c>
      <c r="BK290" s="231">
        <f>ROUND(I290*H290,2)</f>
        <v>0</v>
      </c>
      <c r="BL290" s="16" t="s">
        <v>132</v>
      </c>
      <c r="BM290" s="230" t="s">
        <v>544</v>
      </c>
    </row>
    <row r="291" s="13" customFormat="1">
      <c r="A291" s="13"/>
      <c r="B291" s="232"/>
      <c r="C291" s="233"/>
      <c r="D291" s="234" t="s">
        <v>158</v>
      </c>
      <c r="E291" s="235" t="s">
        <v>1</v>
      </c>
      <c r="F291" s="236" t="s">
        <v>545</v>
      </c>
      <c r="G291" s="233"/>
      <c r="H291" s="237">
        <v>170.72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158</v>
      </c>
      <c r="AU291" s="243" t="s">
        <v>85</v>
      </c>
      <c r="AV291" s="13" t="s">
        <v>85</v>
      </c>
      <c r="AW291" s="13" t="s">
        <v>32</v>
      </c>
      <c r="AX291" s="13" t="s">
        <v>83</v>
      </c>
      <c r="AY291" s="243" t="s">
        <v>126</v>
      </c>
    </row>
    <row r="292" s="2" customFormat="1" ht="33" customHeight="1">
      <c r="A292" s="37"/>
      <c r="B292" s="38"/>
      <c r="C292" s="218" t="s">
        <v>546</v>
      </c>
      <c r="D292" s="218" t="s">
        <v>128</v>
      </c>
      <c r="E292" s="219" t="s">
        <v>547</v>
      </c>
      <c r="F292" s="220" t="s">
        <v>548</v>
      </c>
      <c r="G292" s="221" t="s">
        <v>244</v>
      </c>
      <c r="H292" s="222">
        <v>4.2679999999999998</v>
      </c>
      <c r="I292" s="223"/>
      <c r="J292" s="224">
        <f>ROUND(I292*H292,2)</f>
        <v>0</v>
      </c>
      <c r="K292" s="225"/>
      <c r="L292" s="43"/>
      <c r="M292" s="226" t="s">
        <v>1</v>
      </c>
      <c r="N292" s="227" t="s">
        <v>40</v>
      </c>
      <c r="O292" s="90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0" t="s">
        <v>132</v>
      </c>
      <c r="AT292" s="230" t="s">
        <v>128</v>
      </c>
      <c r="AU292" s="230" t="s">
        <v>85</v>
      </c>
      <c r="AY292" s="16" t="s">
        <v>126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6" t="s">
        <v>83</v>
      </c>
      <c r="BK292" s="231">
        <f>ROUND(I292*H292,2)</f>
        <v>0</v>
      </c>
      <c r="BL292" s="16" t="s">
        <v>132</v>
      </c>
      <c r="BM292" s="230" t="s">
        <v>549</v>
      </c>
    </row>
    <row r="293" s="12" customFormat="1" ht="22.8" customHeight="1">
      <c r="A293" s="12"/>
      <c r="B293" s="202"/>
      <c r="C293" s="203"/>
      <c r="D293" s="204" t="s">
        <v>74</v>
      </c>
      <c r="E293" s="216" t="s">
        <v>550</v>
      </c>
      <c r="F293" s="216" t="s">
        <v>551</v>
      </c>
      <c r="G293" s="203"/>
      <c r="H293" s="203"/>
      <c r="I293" s="206"/>
      <c r="J293" s="217">
        <f>BK293</f>
        <v>0</v>
      </c>
      <c r="K293" s="203"/>
      <c r="L293" s="208"/>
      <c r="M293" s="209"/>
      <c r="N293" s="210"/>
      <c r="O293" s="210"/>
      <c r="P293" s="211">
        <f>SUM(P294:P295)</f>
        <v>0</v>
      </c>
      <c r="Q293" s="210"/>
      <c r="R293" s="211">
        <f>SUM(R294:R295)</f>
        <v>0</v>
      </c>
      <c r="S293" s="210"/>
      <c r="T293" s="212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83</v>
      </c>
      <c r="AT293" s="214" t="s">
        <v>74</v>
      </c>
      <c r="AU293" s="214" t="s">
        <v>83</v>
      </c>
      <c r="AY293" s="213" t="s">
        <v>126</v>
      </c>
      <c r="BK293" s="215">
        <f>SUM(BK294:BK295)</f>
        <v>0</v>
      </c>
    </row>
    <row r="294" s="2" customFormat="1" ht="33" customHeight="1">
      <c r="A294" s="37"/>
      <c r="B294" s="38"/>
      <c r="C294" s="218" t="s">
        <v>552</v>
      </c>
      <c r="D294" s="218" t="s">
        <v>128</v>
      </c>
      <c r="E294" s="219" t="s">
        <v>553</v>
      </c>
      <c r="F294" s="220" t="s">
        <v>554</v>
      </c>
      <c r="G294" s="221" t="s">
        <v>244</v>
      </c>
      <c r="H294" s="222">
        <v>236.947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40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132</v>
      </c>
      <c r="AT294" s="230" t="s">
        <v>128</v>
      </c>
      <c r="AU294" s="230" t="s">
        <v>85</v>
      </c>
      <c r="AY294" s="16" t="s">
        <v>126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83</v>
      </c>
      <c r="BK294" s="231">
        <f>ROUND(I294*H294,2)</f>
        <v>0</v>
      </c>
      <c r="BL294" s="16" t="s">
        <v>132</v>
      </c>
      <c r="BM294" s="230" t="s">
        <v>555</v>
      </c>
    </row>
    <row r="295" s="2" customFormat="1" ht="24.15" customHeight="1">
      <c r="A295" s="37"/>
      <c r="B295" s="38"/>
      <c r="C295" s="218" t="s">
        <v>556</v>
      </c>
      <c r="D295" s="218" t="s">
        <v>128</v>
      </c>
      <c r="E295" s="219" t="s">
        <v>557</v>
      </c>
      <c r="F295" s="220" t="s">
        <v>558</v>
      </c>
      <c r="G295" s="221" t="s">
        <v>244</v>
      </c>
      <c r="H295" s="222">
        <v>0.247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40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132</v>
      </c>
      <c r="AT295" s="230" t="s">
        <v>128</v>
      </c>
      <c r="AU295" s="230" t="s">
        <v>85</v>
      </c>
      <c r="AY295" s="16" t="s">
        <v>126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83</v>
      </c>
      <c r="BK295" s="231">
        <f>ROUND(I295*H295,2)</f>
        <v>0</v>
      </c>
      <c r="BL295" s="16" t="s">
        <v>132</v>
      </c>
      <c r="BM295" s="230" t="s">
        <v>559</v>
      </c>
    </row>
    <row r="296" s="12" customFormat="1" ht="25.92" customHeight="1">
      <c r="A296" s="12"/>
      <c r="B296" s="202"/>
      <c r="C296" s="203"/>
      <c r="D296" s="204" t="s">
        <v>74</v>
      </c>
      <c r="E296" s="205" t="s">
        <v>560</v>
      </c>
      <c r="F296" s="205" t="s">
        <v>561</v>
      </c>
      <c r="G296" s="203"/>
      <c r="H296" s="203"/>
      <c r="I296" s="206"/>
      <c r="J296" s="207">
        <f>BK296</f>
        <v>0</v>
      </c>
      <c r="K296" s="203"/>
      <c r="L296" s="208"/>
      <c r="M296" s="209"/>
      <c r="N296" s="210"/>
      <c r="O296" s="210"/>
      <c r="P296" s="211">
        <f>P297+P302+P304+P307</f>
        <v>0</v>
      </c>
      <c r="Q296" s="210"/>
      <c r="R296" s="211">
        <f>R297+R302+R304+R307</f>
        <v>0</v>
      </c>
      <c r="S296" s="210"/>
      <c r="T296" s="212">
        <f>T297+T302+T304+T307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145</v>
      </c>
      <c r="AT296" s="214" t="s">
        <v>74</v>
      </c>
      <c r="AU296" s="214" t="s">
        <v>75</v>
      </c>
      <c r="AY296" s="213" t="s">
        <v>126</v>
      </c>
      <c r="BK296" s="215">
        <f>BK297+BK302+BK304+BK307</f>
        <v>0</v>
      </c>
    </row>
    <row r="297" s="12" customFormat="1" ht="22.8" customHeight="1">
      <c r="A297" s="12"/>
      <c r="B297" s="202"/>
      <c r="C297" s="203"/>
      <c r="D297" s="204" t="s">
        <v>74</v>
      </c>
      <c r="E297" s="216" t="s">
        <v>562</v>
      </c>
      <c r="F297" s="216" t="s">
        <v>563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SUM(P298:P301)</f>
        <v>0</v>
      </c>
      <c r="Q297" s="210"/>
      <c r="R297" s="211">
        <f>SUM(R298:R301)</f>
        <v>0</v>
      </c>
      <c r="S297" s="210"/>
      <c r="T297" s="212">
        <f>SUM(T298:T301)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145</v>
      </c>
      <c r="AT297" s="214" t="s">
        <v>74</v>
      </c>
      <c r="AU297" s="214" t="s">
        <v>83</v>
      </c>
      <c r="AY297" s="213" t="s">
        <v>126</v>
      </c>
      <c r="BK297" s="215">
        <f>SUM(BK298:BK301)</f>
        <v>0</v>
      </c>
    </row>
    <row r="298" s="2" customFormat="1" ht="24.15" customHeight="1">
      <c r="A298" s="37"/>
      <c r="B298" s="38"/>
      <c r="C298" s="218" t="s">
        <v>564</v>
      </c>
      <c r="D298" s="218" t="s">
        <v>128</v>
      </c>
      <c r="E298" s="219" t="s">
        <v>565</v>
      </c>
      <c r="F298" s="220" t="s">
        <v>566</v>
      </c>
      <c r="G298" s="221" t="s">
        <v>567</v>
      </c>
      <c r="H298" s="222">
        <v>1</v>
      </c>
      <c r="I298" s="223"/>
      <c r="J298" s="224">
        <f>ROUND(I298*H298,2)</f>
        <v>0</v>
      </c>
      <c r="K298" s="225"/>
      <c r="L298" s="43"/>
      <c r="M298" s="226" t="s">
        <v>1</v>
      </c>
      <c r="N298" s="227" t="s">
        <v>40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568</v>
      </c>
      <c r="AT298" s="230" t="s">
        <v>128</v>
      </c>
      <c r="AU298" s="230" t="s">
        <v>85</v>
      </c>
      <c r="AY298" s="16" t="s">
        <v>126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83</v>
      </c>
      <c r="BK298" s="231">
        <f>ROUND(I298*H298,2)</f>
        <v>0</v>
      </c>
      <c r="BL298" s="16" t="s">
        <v>568</v>
      </c>
      <c r="BM298" s="230" t="s">
        <v>569</v>
      </c>
    </row>
    <row r="299" s="2" customFormat="1" ht="16.5" customHeight="1">
      <c r="A299" s="37"/>
      <c r="B299" s="38"/>
      <c r="C299" s="218" t="s">
        <v>570</v>
      </c>
      <c r="D299" s="218" t="s">
        <v>128</v>
      </c>
      <c r="E299" s="219" t="s">
        <v>571</v>
      </c>
      <c r="F299" s="220" t="s">
        <v>572</v>
      </c>
      <c r="G299" s="221" t="s">
        <v>567</v>
      </c>
      <c r="H299" s="222">
        <v>1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40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568</v>
      </c>
      <c r="AT299" s="230" t="s">
        <v>128</v>
      </c>
      <c r="AU299" s="230" t="s">
        <v>85</v>
      </c>
      <c r="AY299" s="16" t="s">
        <v>126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83</v>
      </c>
      <c r="BK299" s="231">
        <f>ROUND(I299*H299,2)</f>
        <v>0</v>
      </c>
      <c r="BL299" s="16" t="s">
        <v>568</v>
      </c>
      <c r="BM299" s="230" t="s">
        <v>573</v>
      </c>
    </row>
    <row r="300" s="2" customFormat="1" ht="33" customHeight="1">
      <c r="A300" s="37"/>
      <c r="B300" s="38"/>
      <c r="C300" s="218" t="s">
        <v>574</v>
      </c>
      <c r="D300" s="218" t="s">
        <v>128</v>
      </c>
      <c r="E300" s="219" t="s">
        <v>575</v>
      </c>
      <c r="F300" s="220" t="s">
        <v>576</v>
      </c>
      <c r="G300" s="221" t="s">
        <v>567</v>
      </c>
      <c r="H300" s="222">
        <v>1</v>
      </c>
      <c r="I300" s="223"/>
      <c r="J300" s="224">
        <f>ROUND(I300*H300,2)</f>
        <v>0</v>
      </c>
      <c r="K300" s="225"/>
      <c r="L300" s="43"/>
      <c r="M300" s="226" t="s">
        <v>1</v>
      </c>
      <c r="N300" s="227" t="s">
        <v>40</v>
      </c>
      <c r="O300" s="90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0" t="s">
        <v>568</v>
      </c>
      <c r="AT300" s="230" t="s">
        <v>128</v>
      </c>
      <c r="AU300" s="230" t="s">
        <v>85</v>
      </c>
      <c r="AY300" s="16" t="s">
        <v>126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6" t="s">
        <v>83</v>
      </c>
      <c r="BK300" s="231">
        <f>ROUND(I300*H300,2)</f>
        <v>0</v>
      </c>
      <c r="BL300" s="16" t="s">
        <v>568</v>
      </c>
      <c r="BM300" s="230" t="s">
        <v>577</v>
      </c>
    </row>
    <row r="301" s="2" customFormat="1" ht="16.5" customHeight="1">
      <c r="A301" s="37"/>
      <c r="B301" s="38"/>
      <c r="C301" s="218" t="s">
        <v>578</v>
      </c>
      <c r="D301" s="218" t="s">
        <v>128</v>
      </c>
      <c r="E301" s="219" t="s">
        <v>579</v>
      </c>
      <c r="F301" s="220" t="s">
        <v>580</v>
      </c>
      <c r="G301" s="221" t="s">
        <v>567</v>
      </c>
      <c r="H301" s="222">
        <v>1</v>
      </c>
      <c r="I301" s="223"/>
      <c r="J301" s="224">
        <f>ROUND(I301*H301,2)</f>
        <v>0</v>
      </c>
      <c r="K301" s="225"/>
      <c r="L301" s="43"/>
      <c r="M301" s="226" t="s">
        <v>1</v>
      </c>
      <c r="N301" s="227" t="s">
        <v>40</v>
      </c>
      <c r="O301" s="90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568</v>
      </c>
      <c r="AT301" s="230" t="s">
        <v>128</v>
      </c>
      <c r="AU301" s="230" t="s">
        <v>85</v>
      </c>
      <c r="AY301" s="16" t="s">
        <v>126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83</v>
      </c>
      <c r="BK301" s="231">
        <f>ROUND(I301*H301,2)</f>
        <v>0</v>
      </c>
      <c r="BL301" s="16" t="s">
        <v>568</v>
      </c>
      <c r="BM301" s="230" t="s">
        <v>581</v>
      </c>
    </row>
    <row r="302" s="12" customFormat="1" ht="22.8" customHeight="1">
      <c r="A302" s="12"/>
      <c r="B302" s="202"/>
      <c r="C302" s="203"/>
      <c r="D302" s="204" t="s">
        <v>74</v>
      </c>
      <c r="E302" s="216" t="s">
        <v>582</v>
      </c>
      <c r="F302" s="216" t="s">
        <v>583</v>
      </c>
      <c r="G302" s="203"/>
      <c r="H302" s="203"/>
      <c r="I302" s="206"/>
      <c r="J302" s="217">
        <f>BK302</f>
        <v>0</v>
      </c>
      <c r="K302" s="203"/>
      <c r="L302" s="208"/>
      <c r="M302" s="209"/>
      <c r="N302" s="210"/>
      <c r="O302" s="210"/>
      <c r="P302" s="211">
        <f>P303</f>
        <v>0</v>
      </c>
      <c r="Q302" s="210"/>
      <c r="R302" s="211">
        <f>R303</f>
        <v>0</v>
      </c>
      <c r="S302" s="210"/>
      <c r="T302" s="212">
        <f>T303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3" t="s">
        <v>145</v>
      </c>
      <c r="AT302" s="214" t="s">
        <v>74</v>
      </c>
      <c r="AU302" s="214" t="s">
        <v>83</v>
      </c>
      <c r="AY302" s="213" t="s">
        <v>126</v>
      </c>
      <c r="BK302" s="215">
        <f>BK303</f>
        <v>0</v>
      </c>
    </row>
    <row r="303" s="2" customFormat="1" ht="16.5" customHeight="1">
      <c r="A303" s="37"/>
      <c r="B303" s="38"/>
      <c r="C303" s="218" t="s">
        <v>584</v>
      </c>
      <c r="D303" s="218" t="s">
        <v>128</v>
      </c>
      <c r="E303" s="219" t="s">
        <v>585</v>
      </c>
      <c r="F303" s="220" t="s">
        <v>586</v>
      </c>
      <c r="G303" s="221" t="s">
        <v>567</v>
      </c>
      <c r="H303" s="222">
        <v>1</v>
      </c>
      <c r="I303" s="223"/>
      <c r="J303" s="224">
        <f>ROUND(I303*H303,2)</f>
        <v>0</v>
      </c>
      <c r="K303" s="225"/>
      <c r="L303" s="43"/>
      <c r="M303" s="226" t="s">
        <v>1</v>
      </c>
      <c r="N303" s="227" t="s">
        <v>40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568</v>
      </c>
      <c r="AT303" s="230" t="s">
        <v>128</v>
      </c>
      <c r="AU303" s="230" t="s">
        <v>85</v>
      </c>
      <c r="AY303" s="16" t="s">
        <v>126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83</v>
      </c>
      <c r="BK303" s="231">
        <f>ROUND(I303*H303,2)</f>
        <v>0</v>
      </c>
      <c r="BL303" s="16" t="s">
        <v>568</v>
      </c>
      <c r="BM303" s="230" t="s">
        <v>587</v>
      </c>
    </row>
    <row r="304" s="12" customFormat="1" ht="22.8" customHeight="1">
      <c r="A304" s="12"/>
      <c r="B304" s="202"/>
      <c r="C304" s="203"/>
      <c r="D304" s="204" t="s">
        <v>74</v>
      </c>
      <c r="E304" s="216" t="s">
        <v>588</v>
      </c>
      <c r="F304" s="216" t="s">
        <v>589</v>
      </c>
      <c r="G304" s="203"/>
      <c r="H304" s="203"/>
      <c r="I304" s="206"/>
      <c r="J304" s="217">
        <f>BK304</f>
        <v>0</v>
      </c>
      <c r="K304" s="203"/>
      <c r="L304" s="208"/>
      <c r="M304" s="209"/>
      <c r="N304" s="210"/>
      <c r="O304" s="210"/>
      <c r="P304" s="211">
        <f>SUM(P305:P306)</f>
        <v>0</v>
      </c>
      <c r="Q304" s="210"/>
      <c r="R304" s="211">
        <f>SUM(R305:R306)</f>
        <v>0</v>
      </c>
      <c r="S304" s="210"/>
      <c r="T304" s="212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145</v>
      </c>
      <c r="AT304" s="214" t="s">
        <v>74</v>
      </c>
      <c r="AU304" s="214" t="s">
        <v>83</v>
      </c>
      <c r="AY304" s="213" t="s">
        <v>126</v>
      </c>
      <c r="BK304" s="215">
        <f>SUM(BK305:BK306)</f>
        <v>0</v>
      </c>
    </row>
    <row r="305" s="2" customFormat="1" ht="16.5" customHeight="1">
      <c r="A305" s="37"/>
      <c r="B305" s="38"/>
      <c r="C305" s="218" t="s">
        <v>590</v>
      </c>
      <c r="D305" s="218" t="s">
        <v>128</v>
      </c>
      <c r="E305" s="219" t="s">
        <v>591</v>
      </c>
      <c r="F305" s="220" t="s">
        <v>592</v>
      </c>
      <c r="G305" s="221" t="s">
        <v>593</v>
      </c>
      <c r="H305" s="222">
        <v>4</v>
      </c>
      <c r="I305" s="223"/>
      <c r="J305" s="224">
        <f>ROUND(I305*H305,2)</f>
        <v>0</v>
      </c>
      <c r="K305" s="225"/>
      <c r="L305" s="43"/>
      <c r="M305" s="226" t="s">
        <v>1</v>
      </c>
      <c r="N305" s="227" t="s">
        <v>40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568</v>
      </c>
      <c r="AT305" s="230" t="s">
        <v>128</v>
      </c>
      <c r="AU305" s="230" t="s">
        <v>85</v>
      </c>
      <c r="AY305" s="16" t="s">
        <v>126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83</v>
      </c>
      <c r="BK305" s="231">
        <f>ROUND(I305*H305,2)</f>
        <v>0</v>
      </c>
      <c r="BL305" s="16" t="s">
        <v>568</v>
      </c>
      <c r="BM305" s="230" t="s">
        <v>594</v>
      </c>
    </row>
    <row r="306" s="2" customFormat="1" ht="24.15" customHeight="1">
      <c r="A306" s="37"/>
      <c r="B306" s="38"/>
      <c r="C306" s="218" t="s">
        <v>595</v>
      </c>
      <c r="D306" s="218" t="s">
        <v>128</v>
      </c>
      <c r="E306" s="219" t="s">
        <v>596</v>
      </c>
      <c r="F306" s="220" t="s">
        <v>597</v>
      </c>
      <c r="G306" s="221" t="s">
        <v>567</v>
      </c>
      <c r="H306" s="222">
        <v>1</v>
      </c>
      <c r="I306" s="223"/>
      <c r="J306" s="224">
        <f>ROUND(I306*H306,2)</f>
        <v>0</v>
      </c>
      <c r="K306" s="225"/>
      <c r="L306" s="43"/>
      <c r="M306" s="226" t="s">
        <v>1</v>
      </c>
      <c r="N306" s="227" t="s">
        <v>40</v>
      </c>
      <c r="O306" s="90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568</v>
      </c>
      <c r="AT306" s="230" t="s">
        <v>128</v>
      </c>
      <c r="AU306" s="230" t="s">
        <v>85</v>
      </c>
      <c r="AY306" s="16" t="s">
        <v>126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83</v>
      </c>
      <c r="BK306" s="231">
        <f>ROUND(I306*H306,2)</f>
        <v>0</v>
      </c>
      <c r="BL306" s="16" t="s">
        <v>568</v>
      </c>
      <c r="BM306" s="230" t="s">
        <v>598</v>
      </c>
    </row>
    <row r="307" s="12" customFormat="1" ht="22.8" customHeight="1">
      <c r="A307" s="12"/>
      <c r="B307" s="202"/>
      <c r="C307" s="203"/>
      <c r="D307" s="204" t="s">
        <v>74</v>
      </c>
      <c r="E307" s="216" t="s">
        <v>599</v>
      </c>
      <c r="F307" s="216" t="s">
        <v>600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P308</f>
        <v>0</v>
      </c>
      <c r="Q307" s="210"/>
      <c r="R307" s="211">
        <f>R308</f>
        <v>0</v>
      </c>
      <c r="S307" s="210"/>
      <c r="T307" s="212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145</v>
      </c>
      <c r="AT307" s="214" t="s">
        <v>74</v>
      </c>
      <c r="AU307" s="214" t="s">
        <v>83</v>
      </c>
      <c r="AY307" s="213" t="s">
        <v>126</v>
      </c>
      <c r="BK307" s="215">
        <f>BK308</f>
        <v>0</v>
      </c>
    </row>
    <row r="308" s="2" customFormat="1" ht="24.15" customHeight="1">
      <c r="A308" s="37"/>
      <c r="B308" s="38"/>
      <c r="C308" s="218" t="s">
        <v>601</v>
      </c>
      <c r="D308" s="218" t="s">
        <v>128</v>
      </c>
      <c r="E308" s="219" t="s">
        <v>602</v>
      </c>
      <c r="F308" s="220" t="s">
        <v>603</v>
      </c>
      <c r="G308" s="221" t="s">
        <v>567</v>
      </c>
      <c r="H308" s="222">
        <v>1</v>
      </c>
      <c r="I308" s="223"/>
      <c r="J308" s="224">
        <f>ROUND(I308*H308,2)</f>
        <v>0</v>
      </c>
      <c r="K308" s="225"/>
      <c r="L308" s="43"/>
      <c r="M308" s="266" t="s">
        <v>1</v>
      </c>
      <c r="N308" s="267" t="s">
        <v>40</v>
      </c>
      <c r="O308" s="268"/>
      <c r="P308" s="269">
        <f>O308*H308</f>
        <v>0</v>
      </c>
      <c r="Q308" s="269">
        <v>0</v>
      </c>
      <c r="R308" s="269">
        <f>Q308*H308</f>
        <v>0</v>
      </c>
      <c r="S308" s="269">
        <v>0</v>
      </c>
      <c r="T308" s="270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568</v>
      </c>
      <c r="AT308" s="230" t="s">
        <v>128</v>
      </c>
      <c r="AU308" s="230" t="s">
        <v>85</v>
      </c>
      <c r="AY308" s="16" t="s">
        <v>126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83</v>
      </c>
      <c r="BK308" s="231">
        <f>ROUND(I308*H308,2)</f>
        <v>0</v>
      </c>
      <c r="BL308" s="16" t="s">
        <v>568</v>
      </c>
      <c r="BM308" s="230" t="s">
        <v>604</v>
      </c>
    </row>
    <row r="309" s="2" customFormat="1" ht="6.96" customHeight="1">
      <c r="A309" s="37"/>
      <c r="B309" s="65"/>
      <c r="C309" s="66"/>
      <c r="D309" s="66"/>
      <c r="E309" s="66"/>
      <c r="F309" s="66"/>
      <c r="G309" s="66"/>
      <c r="H309" s="66"/>
      <c r="I309" s="66"/>
      <c r="J309" s="66"/>
      <c r="K309" s="66"/>
      <c r="L309" s="43"/>
      <c r="M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</row>
  </sheetData>
  <sheetProtection sheet="1" autoFilter="0" formatColumns="0" formatRows="0" objects="1" scenarios="1" spinCount="100000" saltValue="uMI8m0AVHRZjcb4cvtkDVjqm1HUhaeTpaFJwkSo25VWUTlPIW1kh1I6U4Z0fqnfsyxhI0jmw0ZJ0D8ej7UzxfA==" hashValue="B8Kcate1WbJc1DHJAThOepLJHEDVlXCGMvdO4DFr7qYS5s3rYns+rSsrGGt7EQsVJluc52uqbO+hFYni/tDIYA==" algorithmName="SHA-512" password="CC35"/>
  <autoFilter ref="C129:K30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85</v>
      </c>
    </row>
    <row r="4" s="1" customFormat="1" ht="24.96" customHeight="1">
      <c r="B4" s="19"/>
      <c r="D4" s="137" t="s">
        <v>89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Revitalizace sídliště V Podhájí, Rumburk - I.etapa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29. 11. 2021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35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37</v>
      </c>
      <c r="G32" s="37"/>
      <c r="H32" s="37"/>
      <c r="I32" s="151" t="s">
        <v>36</v>
      </c>
      <c r="J32" s="151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39</v>
      </c>
      <c r="E33" s="139" t="s">
        <v>40</v>
      </c>
      <c r="F33" s="153">
        <f>ROUND((SUM(BE122:BE187)),  2)</f>
        <v>0</v>
      </c>
      <c r="G33" s="37"/>
      <c r="H33" s="37"/>
      <c r="I33" s="154">
        <v>0.20999999999999999</v>
      </c>
      <c r="J33" s="153">
        <f>ROUND(((SUM(BE122:BE187))*I33),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41</v>
      </c>
      <c r="F34" s="153">
        <f>ROUND((SUM(BF122:BF187)),  2)</f>
        <v>0</v>
      </c>
      <c r="G34" s="37"/>
      <c r="H34" s="37"/>
      <c r="I34" s="154">
        <v>0.14999999999999999</v>
      </c>
      <c r="J34" s="153">
        <f>ROUND(((SUM(BF122:BF187))*I34),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42</v>
      </c>
      <c r="F35" s="153">
        <f>ROUND((SUM(BG122:BG187)),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43</v>
      </c>
      <c r="F36" s="153">
        <f>ROUND((SUM(BH122:BH187)),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44</v>
      </c>
      <c r="F37" s="153">
        <f>ROUND((SUM(BI122:BI187)),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45</v>
      </c>
      <c r="E39" s="157"/>
      <c r="F39" s="157"/>
      <c r="G39" s="158" t="s">
        <v>46</v>
      </c>
      <c r="H39" s="159" t="s">
        <v>47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Revitalizace sídliště V Podhájí, Rumburk - I.etapa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404 - Veřejné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Rumburk</v>
      </c>
      <c r="G89" s="39"/>
      <c r="H89" s="39"/>
      <c r="I89" s="31" t="s">
        <v>22</v>
      </c>
      <c r="J89" s="78" t="str">
        <f>IF(J12="","",J12)</f>
        <v>29. 11. 2021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Rumburk</v>
      </c>
      <c r="G91" s="39"/>
      <c r="H91" s="39"/>
      <c r="I91" s="31" t="s">
        <v>30</v>
      </c>
      <c r="J91" s="35" t="str">
        <f>E21</f>
        <v>ProProjekt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ProProjekt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93</v>
      </c>
      <c r="D94" s="175"/>
      <c r="E94" s="175"/>
      <c r="F94" s="175"/>
      <c r="G94" s="175"/>
      <c r="H94" s="175"/>
      <c r="I94" s="175"/>
      <c r="J94" s="176" t="s">
        <v>94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95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8"/>
      <c r="C97" s="179"/>
      <c r="D97" s="180" t="s">
        <v>606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607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4"/>
      <c r="C99" s="185"/>
      <c r="D99" s="186" t="s">
        <v>608</v>
      </c>
      <c r="E99" s="187"/>
      <c r="F99" s="187"/>
      <c r="G99" s="187"/>
      <c r="H99" s="187"/>
      <c r="I99" s="187"/>
      <c r="J99" s="188">
        <f>J125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609</v>
      </c>
      <c r="E100" s="187"/>
      <c r="F100" s="187"/>
      <c r="G100" s="187"/>
      <c r="H100" s="187"/>
      <c r="I100" s="187"/>
      <c r="J100" s="188">
        <f>J145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8"/>
      <c r="C101" s="179"/>
      <c r="D101" s="180" t="s">
        <v>106</v>
      </c>
      <c r="E101" s="181"/>
      <c r="F101" s="181"/>
      <c r="G101" s="181"/>
      <c r="H101" s="181"/>
      <c r="I101" s="181"/>
      <c r="J101" s="182">
        <f>J184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J185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Revitalizace sídliště V Podhájí, Rumburk - I.etapa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90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SO 404 - Veřejné osvětlení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Rumburk</v>
      </c>
      <c r="G116" s="39"/>
      <c r="H116" s="39"/>
      <c r="I116" s="31" t="s">
        <v>22</v>
      </c>
      <c r="J116" s="78" t="str">
        <f>IF(J12="","",J12)</f>
        <v>29. 11. 2021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Rumburk</v>
      </c>
      <c r="G118" s="39"/>
      <c r="H118" s="39"/>
      <c r="I118" s="31" t="s">
        <v>30</v>
      </c>
      <c r="J118" s="35" t="str">
        <f>E21</f>
        <v>ProProjekt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9"/>
      <c r="E119" s="39"/>
      <c r="F119" s="26" t="str">
        <f>IF(E18="","",E18)</f>
        <v>Vyplň údaj</v>
      </c>
      <c r="G119" s="39"/>
      <c r="H119" s="39"/>
      <c r="I119" s="31" t="s">
        <v>33</v>
      </c>
      <c r="J119" s="35" t="str">
        <f>E24</f>
        <v>ProProjekt s.r.o.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112</v>
      </c>
      <c r="D121" s="193" t="s">
        <v>60</v>
      </c>
      <c r="E121" s="193" t="s">
        <v>56</v>
      </c>
      <c r="F121" s="193" t="s">
        <v>57</v>
      </c>
      <c r="G121" s="193" t="s">
        <v>113</v>
      </c>
      <c r="H121" s="193" t="s">
        <v>114</v>
      </c>
      <c r="I121" s="193" t="s">
        <v>115</v>
      </c>
      <c r="J121" s="194" t="s">
        <v>94</v>
      </c>
      <c r="K121" s="195" t="s">
        <v>116</v>
      </c>
      <c r="L121" s="196"/>
      <c r="M121" s="99" t="s">
        <v>1</v>
      </c>
      <c r="N121" s="100" t="s">
        <v>39</v>
      </c>
      <c r="O121" s="100" t="s">
        <v>117</v>
      </c>
      <c r="P121" s="100" t="s">
        <v>118</v>
      </c>
      <c r="Q121" s="100" t="s">
        <v>119</v>
      </c>
      <c r="R121" s="100" t="s">
        <v>120</v>
      </c>
      <c r="S121" s="100" t="s">
        <v>121</v>
      </c>
      <c r="T121" s="101" t="s">
        <v>122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123</v>
      </c>
      <c r="D122" s="39"/>
      <c r="E122" s="39"/>
      <c r="F122" s="39"/>
      <c r="G122" s="39"/>
      <c r="H122" s="39"/>
      <c r="I122" s="39"/>
      <c r="J122" s="197">
        <f>BK122</f>
        <v>0</v>
      </c>
      <c r="K122" s="39"/>
      <c r="L122" s="43"/>
      <c r="M122" s="102"/>
      <c r="N122" s="198"/>
      <c r="O122" s="103"/>
      <c r="P122" s="199">
        <f>P123+P124+P184</f>
        <v>0</v>
      </c>
      <c r="Q122" s="103"/>
      <c r="R122" s="199">
        <f>R123+R124+R184</f>
        <v>12.890252369999999</v>
      </c>
      <c r="S122" s="103"/>
      <c r="T122" s="200">
        <f>T123+T124+T184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74</v>
      </c>
      <c r="AU122" s="16" t="s">
        <v>96</v>
      </c>
      <c r="BK122" s="201">
        <f>BK123+BK124+BK184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610</v>
      </c>
      <c r="F123" s="205" t="s">
        <v>611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v>0</v>
      </c>
      <c r="Q123" s="210"/>
      <c r="R123" s="211">
        <v>0</v>
      </c>
      <c r="S123" s="210"/>
      <c r="T123" s="212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85</v>
      </c>
      <c r="AT123" s="214" t="s">
        <v>74</v>
      </c>
      <c r="AU123" s="214" t="s">
        <v>75</v>
      </c>
      <c r="AY123" s="213" t="s">
        <v>126</v>
      </c>
      <c r="BK123" s="215">
        <v>0</v>
      </c>
    </row>
    <row r="124" s="12" customFormat="1" ht="25.92" customHeight="1">
      <c r="A124" s="12"/>
      <c r="B124" s="202"/>
      <c r="C124" s="203"/>
      <c r="D124" s="204" t="s">
        <v>74</v>
      </c>
      <c r="E124" s="205" t="s">
        <v>241</v>
      </c>
      <c r="F124" s="205" t="s">
        <v>612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P125+P145</f>
        <v>0</v>
      </c>
      <c r="Q124" s="210"/>
      <c r="R124" s="211">
        <f>R125+R145</f>
        <v>12.890252369999999</v>
      </c>
      <c r="S124" s="210"/>
      <c r="T124" s="212">
        <f>T125+T145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137</v>
      </c>
      <c r="AT124" s="214" t="s">
        <v>74</v>
      </c>
      <c r="AU124" s="214" t="s">
        <v>75</v>
      </c>
      <c r="AY124" s="213" t="s">
        <v>126</v>
      </c>
      <c r="BK124" s="215">
        <f>BK125+BK145</f>
        <v>0</v>
      </c>
    </row>
    <row r="125" s="12" customFormat="1" ht="22.8" customHeight="1">
      <c r="A125" s="12"/>
      <c r="B125" s="202"/>
      <c r="C125" s="203"/>
      <c r="D125" s="204" t="s">
        <v>74</v>
      </c>
      <c r="E125" s="216" t="s">
        <v>613</v>
      </c>
      <c r="F125" s="216" t="s">
        <v>614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SUM(P126:P144)</f>
        <v>0</v>
      </c>
      <c r="Q125" s="210"/>
      <c r="R125" s="211">
        <f>SUM(R126:R144)</f>
        <v>7.8073921999999998</v>
      </c>
      <c r="S125" s="210"/>
      <c r="T125" s="212">
        <f>SUM(T126:T144)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137</v>
      </c>
      <c r="AT125" s="214" t="s">
        <v>74</v>
      </c>
      <c r="AU125" s="214" t="s">
        <v>83</v>
      </c>
      <c r="AY125" s="213" t="s">
        <v>126</v>
      </c>
      <c r="BK125" s="215">
        <f>SUM(BK126:BK144)</f>
        <v>0</v>
      </c>
    </row>
    <row r="126" s="2" customFormat="1" ht="24.15" customHeight="1">
      <c r="A126" s="37"/>
      <c r="B126" s="38"/>
      <c r="C126" s="218" t="s">
        <v>83</v>
      </c>
      <c r="D126" s="218" t="s">
        <v>128</v>
      </c>
      <c r="E126" s="219" t="s">
        <v>615</v>
      </c>
      <c r="F126" s="220" t="s">
        <v>616</v>
      </c>
      <c r="G126" s="221" t="s">
        <v>131</v>
      </c>
      <c r="H126" s="222">
        <v>6</v>
      </c>
      <c r="I126" s="223"/>
      <c r="J126" s="224">
        <f>ROUND(I126*H126,2)</f>
        <v>0</v>
      </c>
      <c r="K126" s="225"/>
      <c r="L126" s="43"/>
      <c r="M126" s="226" t="s">
        <v>1</v>
      </c>
      <c r="N126" s="227" t="s">
        <v>40</v>
      </c>
      <c r="O126" s="90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0" t="s">
        <v>428</v>
      </c>
      <c r="AT126" s="230" t="s">
        <v>128</v>
      </c>
      <c r="AU126" s="230" t="s">
        <v>85</v>
      </c>
      <c r="AY126" s="16" t="s">
        <v>126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6" t="s">
        <v>83</v>
      </c>
      <c r="BK126" s="231">
        <f>ROUND(I126*H126,2)</f>
        <v>0</v>
      </c>
      <c r="BL126" s="16" t="s">
        <v>428</v>
      </c>
      <c r="BM126" s="230" t="s">
        <v>617</v>
      </c>
    </row>
    <row r="127" s="2" customFormat="1" ht="24.15" customHeight="1">
      <c r="A127" s="37"/>
      <c r="B127" s="38"/>
      <c r="C127" s="255" t="s">
        <v>85</v>
      </c>
      <c r="D127" s="255" t="s">
        <v>241</v>
      </c>
      <c r="E127" s="256" t="s">
        <v>618</v>
      </c>
      <c r="F127" s="257" t="s">
        <v>619</v>
      </c>
      <c r="G127" s="258" t="s">
        <v>131</v>
      </c>
      <c r="H127" s="259">
        <v>6</v>
      </c>
      <c r="I127" s="260"/>
      <c r="J127" s="261">
        <f>ROUND(I127*H127,2)</f>
        <v>0</v>
      </c>
      <c r="K127" s="262"/>
      <c r="L127" s="263"/>
      <c r="M127" s="264" t="s">
        <v>1</v>
      </c>
      <c r="N127" s="265" t="s">
        <v>40</v>
      </c>
      <c r="O127" s="90"/>
      <c r="P127" s="228">
        <f>O127*H127</f>
        <v>0</v>
      </c>
      <c r="Q127" s="228">
        <v>0.0033</v>
      </c>
      <c r="R127" s="228">
        <f>Q127*H127</f>
        <v>0.019799999999999998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620</v>
      </c>
      <c r="AT127" s="230" t="s">
        <v>241</v>
      </c>
      <c r="AU127" s="230" t="s">
        <v>85</v>
      </c>
      <c r="AY127" s="16" t="s">
        <v>126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83</v>
      </c>
      <c r="BK127" s="231">
        <f>ROUND(I127*H127,2)</f>
        <v>0</v>
      </c>
      <c r="BL127" s="16" t="s">
        <v>620</v>
      </c>
      <c r="BM127" s="230" t="s">
        <v>621</v>
      </c>
    </row>
    <row r="128" s="2" customFormat="1" ht="24.15" customHeight="1">
      <c r="A128" s="37"/>
      <c r="B128" s="38"/>
      <c r="C128" s="218" t="s">
        <v>137</v>
      </c>
      <c r="D128" s="218" t="s">
        <v>128</v>
      </c>
      <c r="E128" s="219" t="s">
        <v>622</v>
      </c>
      <c r="F128" s="220" t="s">
        <v>623</v>
      </c>
      <c r="G128" s="221" t="s">
        <v>131</v>
      </c>
      <c r="H128" s="222">
        <v>6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40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428</v>
      </c>
      <c r="AT128" s="230" t="s">
        <v>128</v>
      </c>
      <c r="AU128" s="230" t="s">
        <v>85</v>
      </c>
      <c r="AY128" s="16" t="s">
        <v>126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83</v>
      </c>
      <c r="BK128" s="231">
        <f>ROUND(I128*H128,2)</f>
        <v>0</v>
      </c>
      <c r="BL128" s="16" t="s">
        <v>428</v>
      </c>
      <c r="BM128" s="230" t="s">
        <v>624</v>
      </c>
    </row>
    <row r="129" s="2" customFormat="1" ht="16.5" customHeight="1">
      <c r="A129" s="37"/>
      <c r="B129" s="38"/>
      <c r="C129" s="255" t="s">
        <v>132</v>
      </c>
      <c r="D129" s="255" t="s">
        <v>241</v>
      </c>
      <c r="E129" s="256" t="s">
        <v>625</v>
      </c>
      <c r="F129" s="257" t="s">
        <v>626</v>
      </c>
      <c r="G129" s="258" t="s">
        <v>131</v>
      </c>
      <c r="H129" s="259">
        <v>6</v>
      </c>
      <c r="I129" s="260"/>
      <c r="J129" s="261">
        <f>ROUND(I129*H129,2)</f>
        <v>0</v>
      </c>
      <c r="K129" s="262"/>
      <c r="L129" s="263"/>
      <c r="M129" s="264" t="s">
        <v>1</v>
      </c>
      <c r="N129" s="265" t="s">
        <v>40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620</v>
      </c>
      <c r="AT129" s="230" t="s">
        <v>241</v>
      </c>
      <c r="AU129" s="230" t="s">
        <v>85</v>
      </c>
      <c r="AY129" s="16" t="s">
        <v>126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83</v>
      </c>
      <c r="BK129" s="231">
        <f>ROUND(I129*H129,2)</f>
        <v>0</v>
      </c>
      <c r="BL129" s="16" t="s">
        <v>620</v>
      </c>
      <c r="BM129" s="230" t="s">
        <v>627</v>
      </c>
    </row>
    <row r="130" s="2" customFormat="1" ht="16.5" customHeight="1">
      <c r="A130" s="37"/>
      <c r="B130" s="38"/>
      <c r="C130" s="255" t="s">
        <v>145</v>
      </c>
      <c r="D130" s="255" t="s">
        <v>241</v>
      </c>
      <c r="E130" s="256" t="s">
        <v>628</v>
      </c>
      <c r="F130" s="257" t="s">
        <v>629</v>
      </c>
      <c r="G130" s="258" t="s">
        <v>131</v>
      </c>
      <c r="H130" s="259">
        <v>6</v>
      </c>
      <c r="I130" s="260"/>
      <c r="J130" s="261">
        <f>ROUND(I130*H130,2)</f>
        <v>0</v>
      </c>
      <c r="K130" s="262"/>
      <c r="L130" s="263"/>
      <c r="M130" s="264" t="s">
        <v>1</v>
      </c>
      <c r="N130" s="265" t="s">
        <v>40</v>
      </c>
      <c r="O130" s="90"/>
      <c r="P130" s="228">
        <f>O130*H130</f>
        <v>0</v>
      </c>
      <c r="Q130" s="228">
        <v>0.062</v>
      </c>
      <c r="R130" s="228">
        <f>Q130*H130</f>
        <v>0.372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620</v>
      </c>
      <c r="AT130" s="230" t="s">
        <v>241</v>
      </c>
      <c r="AU130" s="230" t="s">
        <v>85</v>
      </c>
      <c r="AY130" s="16" t="s">
        <v>126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83</v>
      </c>
      <c r="BK130" s="231">
        <f>ROUND(I130*H130,2)</f>
        <v>0</v>
      </c>
      <c r="BL130" s="16" t="s">
        <v>620</v>
      </c>
      <c r="BM130" s="230" t="s">
        <v>630</v>
      </c>
    </row>
    <row r="131" s="2" customFormat="1" ht="24.15" customHeight="1">
      <c r="A131" s="37"/>
      <c r="B131" s="38"/>
      <c r="C131" s="218" t="s">
        <v>149</v>
      </c>
      <c r="D131" s="218" t="s">
        <v>128</v>
      </c>
      <c r="E131" s="219" t="s">
        <v>631</v>
      </c>
      <c r="F131" s="220" t="s">
        <v>632</v>
      </c>
      <c r="G131" s="221" t="s">
        <v>131</v>
      </c>
      <c r="H131" s="222">
        <v>6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40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428</v>
      </c>
      <c r="AT131" s="230" t="s">
        <v>128</v>
      </c>
      <c r="AU131" s="230" t="s">
        <v>85</v>
      </c>
      <c r="AY131" s="16" t="s">
        <v>126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83</v>
      </c>
      <c r="BK131" s="231">
        <f>ROUND(I131*H131,2)</f>
        <v>0</v>
      </c>
      <c r="BL131" s="16" t="s">
        <v>428</v>
      </c>
      <c r="BM131" s="230" t="s">
        <v>633</v>
      </c>
    </row>
    <row r="132" s="2" customFormat="1" ht="24.15" customHeight="1">
      <c r="A132" s="37"/>
      <c r="B132" s="38"/>
      <c r="C132" s="255" t="s">
        <v>153</v>
      </c>
      <c r="D132" s="255" t="s">
        <v>241</v>
      </c>
      <c r="E132" s="256" t="s">
        <v>634</v>
      </c>
      <c r="F132" s="257" t="s">
        <v>635</v>
      </c>
      <c r="G132" s="258" t="s">
        <v>131</v>
      </c>
      <c r="H132" s="259">
        <v>6</v>
      </c>
      <c r="I132" s="260"/>
      <c r="J132" s="261">
        <f>ROUND(I132*H132,2)</f>
        <v>0</v>
      </c>
      <c r="K132" s="262"/>
      <c r="L132" s="263"/>
      <c r="M132" s="264" t="s">
        <v>1</v>
      </c>
      <c r="N132" s="265" t="s">
        <v>40</v>
      </c>
      <c r="O132" s="90"/>
      <c r="P132" s="228">
        <f>O132*H132</f>
        <v>0</v>
      </c>
      <c r="Q132" s="228">
        <v>0.0057999999999999996</v>
      </c>
      <c r="R132" s="228">
        <f>Q132*H132</f>
        <v>0.034799999999999998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620</v>
      </c>
      <c r="AT132" s="230" t="s">
        <v>241</v>
      </c>
      <c r="AU132" s="230" t="s">
        <v>85</v>
      </c>
      <c r="AY132" s="16" t="s">
        <v>126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83</v>
      </c>
      <c r="BK132" s="231">
        <f>ROUND(I132*H132,2)</f>
        <v>0</v>
      </c>
      <c r="BL132" s="16" t="s">
        <v>620</v>
      </c>
      <c r="BM132" s="230" t="s">
        <v>636</v>
      </c>
    </row>
    <row r="133" s="2" customFormat="1" ht="16.5" customHeight="1">
      <c r="A133" s="37"/>
      <c r="B133" s="38"/>
      <c r="C133" s="218" t="s">
        <v>163</v>
      </c>
      <c r="D133" s="218" t="s">
        <v>128</v>
      </c>
      <c r="E133" s="219" t="s">
        <v>637</v>
      </c>
      <c r="F133" s="220" t="s">
        <v>638</v>
      </c>
      <c r="G133" s="221" t="s">
        <v>131</v>
      </c>
      <c r="H133" s="222">
        <v>6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40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428</v>
      </c>
      <c r="AT133" s="230" t="s">
        <v>128</v>
      </c>
      <c r="AU133" s="230" t="s">
        <v>85</v>
      </c>
      <c r="AY133" s="16" t="s">
        <v>126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83</v>
      </c>
      <c r="BK133" s="231">
        <f>ROUND(I133*H133,2)</f>
        <v>0</v>
      </c>
      <c r="BL133" s="16" t="s">
        <v>428</v>
      </c>
      <c r="BM133" s="230" t="s">
        <v>639</v>
      </c>
    </row>
    <row r="134" s="2" customFormat="1" ht="16.5" customHeight="1">
      <c r="A134" s="37"/>
      <c r="B134" s="38"/>
      <c r="C134" s="255" t="s">
        <v>170</v>
      </c>
      <c r="D134" s="255" t="s">
        <v>241</v>
      </c>
      <c r="E134" s="256" t="s">
        <v>640</v>
      </c>
      <c r="F134" s="257" t="s">
        <v>641</v>
      </c>
      <c r="G134" s="258" t="s">
        <v>131</v>
      </c>
      <c r="H134" s="259">
        <v>6</v>
      </c>
      <c r="I134" s="260"/>
      <c r="J134" s="261">
        <f>ROUND(I134*H134,2)</f>
        <v>0</v>
      </c>
      <c r="K134" s="262"/>
      <c r="L134" s="263"/>
      <c r="M134" s="264" t="s">
        <v>1</v>
      </c>
      <c r="N134" s="265" t="s">
        <v>40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642</v>
      </c>
      <c r="AT134" s="230" t="s">
        <v>241</v>
      </c>
      <c r="AU134" s="230" t="s">
        <v>85</v>
      </c>
      <c r="AY134" s="16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83</v>
      </c>
      <c r="BK134" s="231">
        <f>ROUND(I134*H134,2)</f>
        <v>0</v>
      </c>
      <c r="BL134" s="16" t="s">
        <v>428</v>
      </c>
      <c r="BM134" s="230" t="s">
        <v>643</v>
      </c>
    </row>
    <row r="135" s="2" customFormat="1" ht="37.8" customHeight="1">
      <c r="A135" s="37"/>
      <c r="B135" s="38"/>
      <c r="C135" s="218" t="s">
        <v>174</v>
      </c>
      <c r="D135" s="218" t="s">
        <v>128</v>
      </c>
      <c r="E135" s="219" t="s">
        <v>644</v>
      </c>
      <c r="F135" s="220" t="s">
        <v>645</v>
      </c>
      <c r="G135" s="221" t="s">
        <v>406</v>
      </c>
      <c r="H135" s="222">
        <v>98.930000000000007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40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428</v>
      </c>
      <c r="AT135" s="230" t="s">
        <v>128</v>
      </c>
      <c r="AU135" s="230" t="s">
        <v>85</v>
      </c>
      <c r="AY135" s="16" t="s">
        <v>126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83</v>
      </c>
      <c r="BK135" s="231">
        <f>ROUND(I135*H135,2)</f>
        <v>0</v>
      </c>
      <c r="BL135" s="16" t="s">
        <v>428</v>
      </c>
      <c r="BM135" s="230" t="s">
        <v>646</v>
      </c>
    </row>
    <row r="136" s="2" customFormat="1" ht="16.5" customHeight="1">
      <c r="A136" s="37"/>
      <c r="B136" s="38"/>
      <c r="C136" s="255" t="s">
        <v>180</v>
      </c>
      <c r="D136" s="255" t="s">
        <v>241</v>
      </c>
      <c r="E136" s="256" t="s">
        <v>647</v>
      </c>
      <c r="F136" s="257" t="s">
        <v>648</v>
      </c>
      <c r="G136" s="258" t="s">
        <v>299</v>
      </c>
      <c r="H136" s="259">
        <v>103.877</v>
      </c>
      <c r="I136" s="260"/>
      <c r="J136" s="261">
        <f>ROUND(I136*H136,2)</f>
        <v>0</v>
      </c>
      <c r="K136" s="262"/>
      <c r="L136" s="263"/>
      <c r="M136" s="264" t="s">
        <v>1</v>
      </c>
      <c r="N136" s="265" t="s">
        <v>40</v>
      </c>
      <c r="O136" s="90"/>
      <c r="P136" s="228">
        <f>O136*H136</f>
        <v>0</v>
      </c>
      <c r="Q136" s="228">
        <v>0.001</v>
      </c>
      <c r="R136" s="228">
        <f>Q136*H136</f>
        <v>0.103877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642</v>
      </c>
      <c r="AT136" s="230" t="s">
        <v>241</v>
      </c>
      <c r="AU136" s="230" t="s">
        <v>85</v>
      </c>
      <c r="AY136" s="16" t="s">
        <v>126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83</v>
      </c>
      <c r="BK136" s="231">
        <f>ROUND(I136*H136,2)</f>
        <v>0</v>
      </c>
      <c r="BL136" s="16" t="s">
        <v>428</v>
      </c>
      <c r="BM136" s="230" t="s">
        <v>649</v>
      </c>
    </row>
    <row r="137" s="13" customFormat="1">
      <c r="A137" s="13"/>
      <c r="B137" s="232"/>
      <c r="C137" s="233"/>
      <c r="D137" s="234" t="s">
        <v>158</v>
      </c>
      <c r="E137" s="235" t="s">
        <v>1</v>
      </c>
      <c r="F137" s="236" t="s">
        <v>650</v>
      </c>
      <c r="G137" s="233"/>
      <c r="H137" s="237">
        <v>98.930000000000007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158</v>
      </c>
      <c r="AU137" s="243" t="s">
        <v>85</v>
      </c>
      <c r="AV137" s="13" t="s">
        <v>85</v>
      </c>
      <c r="AW137" s="13" t="s">
        <v>32</v>
      </c>
      <c r="AX137" s="13" t="s">
        <v>83</v>
      </c>
      <c r="AY137" s="243" t="s">
        <v>126</v>
      </c>
    </row>
    <row r="138" s="13" customFormat="1">
      <c r="A138" s="13"/>
      <c r="B138" s="232"/>
      <c r="C138" s="233"/>
      <c r="D138" s="234" t="s">
        <v>158</v>
      </c>
      <c r="E138" s="233"/>
      <c r="F138" s="236" t="s">
        <v>651</v>
      </c>
      <c r="G138" s="233"/>
      <c r="H138" s="237">
        <v>103.877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158</v>
      </c>
      <c r="AU138" s="243" t="s">
        <v>85</v>
      </c>
      <c r="AV138" s="13" t="s">
        <v>85</v>
      </c>
      <c r="AW138" s="13" t="s">
        <v>4</v>
      </c>
      <c r="AX138" s="13" t="s">
        <v>83</v>
      </c>
      <c r="AY138" s="243" t="s">
        <v>126</v>
      </c>
    </row>
    <row r="139" s="2" customFormat="1" ht="24.15" customHeight="1">
      <c r="A139" s="37"/>
      <c r="B139" s="38"/>
      <c r="C139" s="255" t="s">
        <v>184</v>
      </c>
      <c r="D139" s="255" t="s">
        <v>241</v>
      </c>
      <c r="E139" s="256" t="s">
        <v>652</v>
      </c>
      <c r="F139" s="257" t="s">
        <v>653</v>
      </c>
      <c r="G139" s="258" t="s">
        <v>131</v>
      </c>
      <c r="H139" s="259">
        <v>8</v>
      </c>
      <c r="I139" s="260"/>
      <c r="J139" s="261">
        <f>ROUND(I139*H139,2)</f>
        <v>0</v>
      </c>
      <c r="K139" s="262"/>
      <c r="L139" s="263"/>
      <c r="M139" s="264" t="s">
        <v>1</v>
      </c>
      <c r="N139" s="265" t="s">
        <v>40</v>
      </c>
      <c r="O139" s="90"/>
      <c r="P139" s="228">
        <f>O139*H139</f>
        <v>0</v>
      </c>
      <c r="Q139" s="228">
        <v>0.00025999999999999998</v>
      </c>
      <c r="R139" s="228">
        <f>Q139*H139</f>
        <v>0.0020799999999999998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642</v>
      </c>
      <c r="AT139" s="230" t="s">
        <v>241</v>
      </c>
      <c r="AU139" s="230" t="s">
        <v>85</v>
      </c>
      <c r="AY139" s="16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83</v>
      </c>
      <c r="BK139" s="231">
        <f>ROUND(I139*H139,2)</f>
        <v>0</v>
      </c>
      <c r="BL139" s="16" t="s">
        <v>428</v>
      </c>
      <c r="BM139" s="230" t="s">
        <v>654</v>
      </c>
    </row>
    <row r="140" s="2" customFormat="1" ht="44.25" customHeight="1">
      <c r="A140" s="37"/>
      <c r="B140" s="38"/>
      <c r="C140" s="218" t="s">
        <v>188</v>
      </c>
      <c r="D140" s="218" t="s">
        <v>128</v>
      </c>
      <c r="E140" s="219" t="s">
        <v>655</v>
      </c>
      <c r="F140" s="220" t="s">
        <v>656</v>
      </c>
      <c r="G140" s="221" t="s">
        <v>406</v>
      </c>
      <c r="H140" s="222">
        <v>176.93000000000001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40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428</v>
      </c>
      <c r="AT140" s="230" t="s">
        <v>128</v>
      </c>
      <c r="AU140" s="230" t="s">
        <v>85</v>
      </c>
      <c r="AY140" s="16" t="s">
        <v>126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83</v>
      </c>
      <c r="BK140" s="231">
        <f>ROUND(I140*H140,2)</f>
        <v>0</v>
      </c>
      <c r="BL140" s="16" t="s">
        <v>428</v>
      </c>
      <c r="BM140" s="230" t="s">
        <v>657</v>
      </c>
    </row>
    <row r="141" s="2" customFormat="1" ht="16.5" customHeight="1">
      <c r="A141" s="37"/>
      <c r="B141" s="38"/>
      <c r="C141" s="255" t="s">
        <v>192</v>
      </c>
      <c r="D141" s="255" t="s">
        <v>241</v>
      </c>
      <c r="E141" s="256" t="s">
        <v>658</v>
      </c>
      <c r="F141" s="257" t="s">
        <v>659</v>
      </c>
      <c r="G141" s="258" t="s">
        <v>406</v>
      </c>
      <c r="H141" s="259">
        <v>60</v>
      </c>
      <c r="I141" s="260"/>
      <c r="J141" s="261">
        <f>ROUND(I141*H141,2)</f>
        <v>0</v>
      </c>
      <c r="K141" s="262"/>
      <c r="L141" s="263"/>
      <c r="M141" s="264" t="s">
        <v>1</v>
      </c>
      <c r="N141" s="265" t="s">
        <v>40</v>
      </c>
      <c r="O141" s="90"/>
      <c r="P141" s="228">
        <f>O141*H141</f>
        <v>0</v>
      </c>
      <c r="Q141" s="228">
        <v>0.12</v>
      </c>
      <c r="R141" s="228">
        <f>Q141*H141</f>
        <v>7.1999999999999993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620</v>
      </c>
      <c r="AT141" s="230" t="s">
        <v>241</v>
      </c>
      <c r="AU141" s="230" t="s">
        <v>85</v>
      </c>
      <c r="AY141" s="16" t="s">
        <v>126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83</v>
      </c>
      <c r="BK141" s="231">
        <f>ROUND(I141*H141,2)</f>
        <v>0</v>
      </c>
      <c r="BL141" s="16" t="s">
        <v>620</v>
      </c>
      <c r="BM141" s="230" t="s">
        <v>660</v>
      </c>
    </row>
    <row r="142" s="2" customFormat="1" ht="24.15" customHeight="1">
      <c r="A142" s="37"/>
      <c r="B142" s="38"/>
      <c r="C142" s="255" t="s">
        <v>8</v>
      </c>
      <c r="D142" s="255" t="s">
        <v>241</v>
      </c>
      <c r="E142" s="256" t="s">
        <v>661</v>
      </c>
      <c r="F142" s="257" t="s">
        <v>662</v>
      </c>
      <c r="G142" s="258" t="s">
        <v>406</v>
      </c>
      <c r="H142" s="259">
        <v>116.93000000000001</v>
      </c>
      <c r="I142" s="260"/>
      <c r="J142" s="261">
        <f>ROUND(I142*H142,2)</f>
        <v>0</v>
      </c>
      <c r="K142" s="262"/>
      <c r="L142" s="263"/>
      <c r="M142" s="264" t="s">
        <v>1</v>
      </c>
      <c r="N142" s="265" t="s">
        <v>40</v>
      </c>
      <c r="O142" s="90"/>
      <c r="P142" s="228">
        <f>O142*H142</f>
        <v>0</v>
      </c>
      <c r="Q142" s="228">
        <v>0.00064000000000000005</v>
      </c>
      <c r="R142" s="228">
        <f>Q142*H142</f>
        <v>0.074835200000000004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620</v>
      </c>
      <c r="AT142" s="230" t="s">
        <v>241</v>
      </c>
      <c r="AU142" s="230" t="s">
        <v>85</v>
      </c>
      <c r="AY142" s="16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83</v>
      </c>
      <c r="BK142" s="231">
        <f>ROUND(I142*H142,2)</f>
        <v>0</v>
      </c>
      <c r="BL142" s="16" t="s">
        <v>620</v>
      </c>
      <c r="BM142" s="230" t="s">
        <v>663</v>
      </c>
    </row>
    <row r="143" s="13" customFormat="1">
      <c r="A143" s="13"/>
      <c r="B143" s="232"/>
      <c r="C143" s="233"/>
      <c r="D143" s="234" t="s">
        <v>158</v>
      </c>
      <c r="E143" s="235" t="s">
        <v>1</v>
      </c>
      <c r="F143" s="236" t="s">
        <v>664</v>
      </c>
      <c r="G143" s="233"/>
      <c r="H143" s="237">
        <v>116.93000000000001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158</v>
      </c>
      <c r="AU143" s="243" t="s">
        <v>85</v>
      </c>
      <c r="AV143" s="13" t="s">
        <v>85</v>
      </c>
      <c r="AW143" s="13" t="s">
        <v>32</v>
      </c>
      <c r="AX143" s="13" t="s">
        <v>83</v>
      </c>
      <c r="AY143" s="243" t="s">
        <v>126</v>
      </c>
    </row>
    <row r="144" s="2" customFormat="1" ht="33" customHeight="1">
      <c r="A144" s="37"/>
      <c r="B144" s="38"/>
      <c r="C144" s="218" t="s">
        <v>199</v>
      </c>
      <c r="D144" s="218" t="s">
        <v>128</v>
      </c>
      <c r="E144" s="219" t="s">
        <v>665</v>
      </c>
      <c r="F144" s="220" t="s">
        <v>666</v>
      </c>
      <c r="G144" s="221" t="s">
        <v>131</v>
      </c>
      <c r="H144" s="222">
        <v>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40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428</v>
      </c>
      <c r="AT144" s="230" t="s">
        <v>128</v>
      </c>
      <c r="AU144" s="230" t="s">
        <v>85</v>
      </c>
      <c r="AY144" s="16" t="s">
        <v>126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83</v>
      </c>
      <c r="BK144" s="231">
        <f>ROUND(I144*H144,2)</f>
        <v>0</v>
      </c>
      <c r="BL144" s="16" t="s">
        <v>428</v>
      </c>
      <c r="BM144" s="230" t="s">
        <v>667</v>
      </c>
    </row>
    <row r="145" s="12" customFormat="1" ht="22.8" customHeight="1">
      <c r="A145" s="12"/>
      <c r="B145" s="202"/>
      <c r="C145" s="203"/>
      <c r="D145" s="204" t="s">
        <v>74</v>
      </c>
      <c r="E145" s="216" t="s">
        <v>668</v>
      </c>
      <c r="F145" s="216" t="s">
        <v>669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SUM(P146:P183)</f>
        <v>0</v>
      </c>
      <c r="Q145" s="210"/>
      <c r="R145" s="211">
        <f>SUM(R146:R183)</f>
        <v>5.08286017</v>
      </c>
      <c r="S145" s="210"/>
      <c r="T145" s="212">
        <f>SUM(T146:T183)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137</v>
      </c>
      <c r="AT145" s="214" t="s">
        <v>74</v>
      </c>
      <c r="AU145" s="214" t="s">
        <v>83</v>
      </c>
      <c r="AY145" s="213" t="s">
        <v>126</v>
      </c>
      <c r="BK145" s="215">
        <f>SUM(BK146:BK183)</f>
        <v>0</v>
      </c>
    </row>
    <row r="146" s="2" customFormat="1" ht="24.15" customHeight="1">
      <c r="A146" s="37"/>
      <c r="B146" s="38"/>
      <c r="C146" s="218" t="s">
        <v>207</v>
      </c>
      <c r="D146" s="218" t="s">
        <v>128</v>
      </c>
      <c r="E146" s="219" t="s">
        <v>670</v>
      </c>
      <c r="F146" s="220" t="s">
        <v>671</v>
      </c>
      <c r="G146" s="221" t="s">
        <v>672</v>
      </c>
      <c r="H146" s="222">
        <v>0.98899999999999999</v>
      </c>
      <c r="I146" s="223"/>
      <c r="J146" s="224">
        <f>ROUND(I146*H146,2)</f>
        <v>0</v>
      </c>
      <c r="K146" s="225"/>
      <c r="L146" s="43"/>
      <c r="M146" s="226" t="s">
        <v>1</v>
      </c>
      <c r="N146" s="227" t="s">
        <v>40</v>
      </c>
      <c r="O146" s="90"/>
      <c r="P146" s="228">
        <f>O146*H146</f>
        <v>0</v>
      </c>
      <c r="Q146" s="228">
        <v>0.0088000000000000005</v>
      </c>
      <c r="R146" s="228">
        <f>Q146*H146</f>
        <v>0.0087032000000000012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428</v>
      </c>
      <c r="AT146" s="230" t="s">
        <v>128</v>
      </c>
      <c r="AU146" s="230" t="s">
        <v>85</v>
      </c>
      <c r="AY146" s="16" t="s">
        <v>126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83</v>
      </c>
      <c r="BK146" s="231">
        <f>ROUND(I146*H146,2)</f>
        <v>0</v>
      </c>
      <c r="BL146" s="16" t="s">
        <v>428</v>
      </c>
      <c r="BM146" s="230" t="s">
        <v>673</v>
      </c>
    </row>
    <row r="147" s="2" customFormat="1" ht="24.15" customHeight="1">
      <c r="A147" s="37"/>
      <c r="B147" s="38"/>
      <c r="C147" s="218" t="s">
        <v>211</v>
      </c>
      <c r="D147" s="218" t="s">
        <v>128</v>
      </c>
      <c r="E147" s="219" t="s">
        <v>674</v>
      </c>
      <c r="F147" s="220" t="s">
        <v>675</v>
      </c>
      <c r="G147" s="221" t="s">
        <v>143</v>
      </c>
      <c r="H147" s="222">
        <v>45.549999999999997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40</v>
      </c>
      <c r="O147" s="90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428</v>
      </c>
      <c r="AT147" s="230" t="s">
        <v>128</v>
      </c>
      <c r="AU147" s="230" t="s">
        <v>85</v>
      </c>
      <c r="AY147" s="16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83</v>
      </c>
      <c r="BK147" s="231">
        <f>ROUND(I147*H147,2)</f>
        <v>0</v>
      </c>
      <c r="BL147" s="16" t="s">
        <v>428</v>
      </c>
      <c r="BM147" s="230" t="s">
        <v>676</v>
      </c>
    </row>
    <row r="148" s="13" customFormat="1">
      <c r="A148" s="13"/>
      <c r="B148" s="232"/>
      <c r="C148" s="233"/>
      <c r="D148" s="234" t="s">
        <v>158</v>
      </c>
      <c r="E148" s="235" t="s">
        <v>1</v>
      </c>
      <c r="F148" s="236" t="s">
        <v>677</v>
      </c>
      <c r="G148" s="233"/>
      <c r="H148" s="237">
        <v>45.549999999999997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158</v>
      </c>
      <c r="AU148" s="243" t="s">
        <v>85</v>
      </c>
      <c r="AV148" s="13" t="s">
        <v>85</v>
      </c>
      <c r="AW148" s="13" t="s">
        <v>32</v>
      </c>
      <c r="AX148" s="13" t="s">
        <v>83</v>
      </c>
      <c r="AY148" s="243" t="s">
        <v>126</v>
      </c>
    </row>
    <row r="149" s="2" customFormat="1" ht="24.15" customHeight="1">
      <c r="A149" s="37"/>
      <c r="B149" s="38"/>
      <c r="C149" s="218" t="s">
        <v>215</v>
      </c>
      <c r="D149" s="218" t="s">
        <v>128</v>
      </c>
      <c r="E149" s="219" t="s">
        <v>678</v>
      </c>
      <c r="F149" s="220" t="s">
        <v>679</v>
      </c>
      <c r="G149" s="221" t="s">
        <v>156</v>
      </c>
      <c r="H149" s="222">
        <v>2.5499999999999998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40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428</v>
      </c>
      <c r="AT149" s="230" t="s">
        <v>128</v>
      </c>
      <c r="AU149" s="230" t="s">
        <v>85</v>
      </c>
      <c r="AY149" s="16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83</v>
      </c>
      <c r="BK149" s="231">
        <f>ROUND(I149*H149,2)</f>
        <v>0</v>
      </c>
      <c r="BL149" s="16" t="s">
        <v>428</v>
      </c>
      <c r="BM149" s="230" t="s">
        <v>680</v>
      </c>
    </row>
    <row r="150" s="13" customFormat="1">
      <c r="A150" s="13"/>
      <c r="B150" s="232"/>
      <c r="C150" s="233"/>
      <c r="D150" s="234" t="s">
        <v>158</v>
      </c>
      <c r="E150" s="235" t="s">
        <v>1</v>
      </c>
      <c r="F150" s="236" t="s">
        <v>681</v>
      </c>
      <c r="G150" s="233"/>
      <c r="H150" s="237">
        <v>2.5499999999999998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158</v>
      </c>
      <c r="AU150" s="243" t="s">
        <v>85</v>
      </c>
      <c r="AV150" s="13" t="s">
        <v>85</v>
      </c>
      <c r="AW150" s="13" t="s">
        <v>32</v>
      </c>
      <c r="AX150" s="13" t="s">
        <v>83</v>
      </c>
      <c r="AY150" s="243" t="s">
        <v>126</v>
      </c>
    </row>
    <row r="151" s="2" customFormat="1" ht="24.15" customHeight="1">
      <c r="A151" s="37"/>
      <c r="B151" s="38"/>
      <c r="C151" s="218" t="s">
        <v>219</v>
      </c>
      <c r="D151" s="218" t="s">
        <v>128</v>
      </c>
      <c r="E151" s="219" t="s">
        <v>682</v>
      </c>
      <c r="F151" s="220" t="s">
        <v>683</v>
      </c>
      <c r="G151" s="221" t="s">
        <v>406</v>
      </c>
      <c r="H151" s="222">
        <v>21.859999999999999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40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428</v>
      </c>
      <c r="AT151" s="230" t="s">
        <v>128</v>
      </c>
      <c r="AU151" s="230" t="s">
        <v>85</v>
      </c>
      <c r="AY151" s="16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83</v>
      </c>
      <c r="BK151" s="231">
        <f>ROUND(I151*H151,2)</f>
        <v>0</v>
      </c>
      <c r="BL151" s="16" t="s">
        <v>428</v>
      </c>
      <c r="BM151" s="230" t="s">
        <v>684</v>
      </c>
    </row>
    <row r="152" s="13" customFormat="1">
      <c r="A152" s="13"/>
      <c r="B152" s="232"/>
      <c r="C152" s="233"/>
      <c r="D152" s="234" t="s">
        <v>158</v>
      </c>
      <c r="E152" s="235" t="s">
        <v>1</v>
      </c>
      <c r="F152" s="236" t="s">
        <v>685</v>
      </c>
      <c r="G152" s="233"/>
      <c r="H152" s="237">
        <v>21.859999999999999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158</v>
      </c>
      <c r="AU152" s="243" t="s">
        <v>85</v>
      </c>
      <c r="AV152" s="13" t="s">
        <v>85</v>
      </c>
      <c r="AW152" s="13" t="s">
        <v>32</v>
      </c>
      <c r="AX152" s="13" t="s">
        <v>83</v>
      </c>
      <c r="AY152" s="243" t="s">
        <v>126</v>
      </c>
    </row>
    <row r="153" s="2" customFormat="1" ht="24.15" customHeight="1">
      <c r="A153" s="37"/>
      <c r="B153" s="38"/>
      <c r="C153" s="218" t="s">
        <v>7</v>
      </c>
      <c r="D153" s="218" t="s">
        <v>128</v>
      </c>
      <c r="E153" s="219" t="s">
        <v>686</v>
      </c>
      <c r="F153" s="220" t="s">
        <v>687</v>
      </c>
      <c r="G153" s="221" t="s">
        <v>406</v>
      </c>
      <c r="H153" s="222">
        <v>91.099999999999994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40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428</v>
      </c>
      <c r="AT153" s="230" t="s">
        <v>128</v>
      </c>
      <c r="AU153" s="230" t="s">
        <v>85</v>
      </c>
      <c r="AY153" s="16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83</v>
      </c>
      <c r="BK153" s="231">
        <f>ROUND(I153*H153,2)</f>
        <v>0</v>
      </c>
      <c r="BL153" s="16" t="s">
        <v>428</v>
      </c>
      <c r="BM153" s="230" t="s">
        <v>688</v>
      </c>
    </row>
    <row r="154" s="2" customFormat="1" ht="24.15" customHeight="1">
      <c r="A154" s="37"/>
      <c r="B154" s="38"/>
      <c r="C154" s="218" t="s">
        <v>227</v>
      </c>
      <c r="D154" s="218" t="s">
        <v>128</v>
      </c>
      <c r="E154" s="219" t="s">
        <v>689</v>
      </c>
      <c r="F154" s="220" t="s">
        <v>690</v>
      </c>
      <c r="G154" s="221" t="s">
        <v>156</v>
      </c>
      <c r="H154" s="222">
        <v>4.5910000000000002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40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428</v>
      </c>
      <c r="AT154" s="230" t="s">
        <v>128</v>
      </c>
      <c r="AU154" s="230" t="s">
        <v>85</v>
      </c>
      <c r="AY154" s="16" t="s">
        <v>126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83</v>
      </c>
      <c r="BK154" s="231">
        <f>ROUND(I154*H154,2)</f>
        <v>0</v>
      </c>
      <c r="BL154" s="16" t="s">
        <v>428</v>
      </c>
      <c r="BM154" s="230" t="s">
        <v>691</v>
      </c>
    </row>
    <row r="155" s="13" customFormat="1">
      <c r="A155" s="13"/>
      <c r="B155" s="232"/>
      <c r="C155" s="233"/>
      <c r="D155" s="234" t="s">
        <v>158</v>
      </c>
      <c r="E155" s="235" t="s">
        <v>1</v>
      </c>
      <c r="F155" s="236" t="s">
        <v>692</v>
      </c>
      <c r="G155" s="233"/>
      <c r="H155" s="237">
        <v>4.5910000000000002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158</v>
      </c>
      <c r="AU155" s="243" t="s">
        <v>85</v>
      </c>
      <c r="AV155" s="13" t="s">
        <v>85</v>
      </c>
      <c r="AW155" s="13" t="s">
        <v>32</v>
      </c>
      <c r="AX155" s="13" t="s">
        <v>83</v>
      </c>
      <c r="AY155" s="243" t="s">
        <v>126</v>
      </c>
    </row>
    <row r="156" s="2" customFormat="1" ht="37.8" customHeight="1">
      <c r="A156" s="37"/>
      <c r="B156" s="38"/>
      <c r="C156" s="218" t="s">
        <v>232</v>
      </c>
      <c r="D156" s="218" t="s">
        <v>128</v>
      </c>
      <c r="E156" s="219" t="s">
        <v>693</v>
      </c>
      <c r="F156" s="220" t="s">
        <v>694</v>
      </c>
      <c r="G156" s="221" t="s">
        <v>156</v>
      </c>
      <c r="H156" s="222">
        <v>7.8760000000000003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40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428</v>
      </c>
      <c r="AT156" s="230" t="s">
        <v>128</v>
      </c>
      <c r="AU156" s="230" t="s">
        <v>85</v>
      </c>
      <c r="AY156" s="16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83</v>
      </c>
      <c r="BK156" s="231">
        <f>ROUND(I156*H156,2)</f>
        <v>0</v>
      </c>
      <c r="BL156" s="16" t="s">
        <v>428</v>
      </c>
      <c r="BM156" s="230" t="s">
        <v>695</v>
      </c>
    </row>
    <row r="157" s="13" customFormat="1">
      <c r="A157" s="13"/>
      <c r="B157" s="232"/>
      <c r="C157" s="233"/>
      <c r="D157" s="234" t="s">
        <v>158</v>
      </c>
      <c r="E157" s="235" t="s">
        <v>1</v>
      </c>
      <c r="F157" s="236" t="s">
        <v>696</v>
      </c>
      <c r="G157" s="233"/>
      <c r="H157" s="237">
        <v>0.77600000000000002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158</v>
      </c>
      <c r="AU157" s="243" t="s">
        <v>85</v>
      </c>
      <c r="AV157" s="13" t="s">
        <v>85</v>
      </c>
      <c r="AW157" s="13" t="s">
        <v>32</v>
      </c>
      <c r="AX157" s="13" t="s">
        <v>75</v>
      </c>
      <c r="AY157" s="243" t="s">
        <v>126</v>
      </c>
    </row>
    <row r="158" s="13" customFormat="1">
      <c r="A158" s="13"/>
      <c r="B158" s="232"/>
      <c r="C158" s="233"/>
      <c r="D158" s="234" t="s">
        <v>158</v>
      </c>
      <c r="E158" s="235" t="s">
        <v>1</v>
      </c>
      <c r="F158" s="236" t="s">
        <v>697</v>
      </c>
      <c r="G158" s="233"/>
      <c r="H158" s="237">
        <v>4.5499999999999998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158</v>
      </c>
      <c r="AU158" s="243" t="s">
        <v>85</v>
      </c>
      <c r="AV158" s="13" t="s">
        <v>85</v>
      </c>
      <c r="AW158" s="13" t="s">
        <v>32</v>
      </c>
      <c r="AX158" s="13" t="s">
        <v>75</v>
      </c>
      <c r="AY158" s="243" t="s">
        <v>126</v>
      </c>
    </row>
    <row r="159" s="13" customFormat="1">
      <c r="A159" s="13"/>
      <c r="B159" s="232"/>
      <c r="C159" s="233"/>
      <c r="D159" s="234" t="s">
        <v>158</v>
      </c>
      <c r="E159" s="235" t="s">
        <v>1</v>
      </c>
      <c r="F159" s="236" t="s">
        <v>698</v>
      </c>
      <c r="G159" s="233"/>
      <c r="H159" s="237">
        <v>2.5499999999999998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158</v>
      </c>
      <c r="AU159" s="243" t="s">
        <v>85</v>
      </c>
      <c r="AV159" s="13" t="s">
        <v>85</v>
      </c>
      <c r="AW159" s="13" t="s">
        <v>32</v>
      </c>
      <c r="AX159" s="13" t="s">
        <v>75</v>
      </c>
      <c r="AY159" s="243" t="s">
        <v>126</v>
      </c>
    </row>
    <row r="160" s="14" customFormat="1">
      <c r="A160" s="14"/>
      <c r="B160" s="244"/>
      <c r="C160" s="245"/>
      <c r="D160" s="234" t="s">
        <v>158</v>
      </c>
      <c r="E160" s="246" t="s">
        <v>1</v>
      </c>
      <c r="F160" s="247" t="s">
        <v>162</v>
      </c>
      <c r="G160" s="245"/>
      <c r="H160" s="248">
        <v>7.8759999999999994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158</v>
      </c>
      <c r="AU160" s="254" t="s">
        <v>85</v>
      </c>
      <c r="AV160" s="14" t="s">
        <v>132</v>
      </c>
      <c r="AW160" s="14" t="s">
        <v>32</v>
      </c>
      <c r="AX160" s="14" t="s">
        <v>83</v>
      </c>
      <c r="AY160" s="254" t="s">
        <v>126</v>
      </c>
    </row>
    <row r="161" s="2" customFormat="1" ht="37.8" customHeight="1">
      <c r="A161" s="37"/>
      <c r="B161" s="38"/>
      <c r="C161" s="218" t="s">
        <v>236</v>
      </c>
      <c r="D161" s="218" t="s">
        <v>128</v>
      </c>
      <c r="E161" s="219" t="s">
        <v>699</v>
      </c>
      <c r="F161" s="220" t="s">
        <v>700</v>
      </c>
      <c r="G161" s="221" t="s">
        <v>156</v>
      </c>
      <c r="H161" s="222">
        <v>315.04000000000002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40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428</v>
      </c>
      <c r="AT161" s="230" t="s">
        <v>128</v>
      </c>
      <c r="AU161" s="230" t="s">
        <v>85</v>
      </c>
      <c r="AY161" s="16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83</v>
      </c>
      <c r="BK161" s="231">
        <f>ROUND(I161*H161,2)</f>
        <v>0</v>
      </c>
      <c r="BL161" s="16" t="s">
        <v>428</v>
      </c>
      <c r="BM161" s="230" t="s">
        <v>701</v>
      </c>
    </row>
    <row r="162" s="13" customFormat="1">
      <c r="A162" s="13"/>
      <c r="B162" s="232"/>
      <c r="C162" s="233"/>
      <c r="D162" s="234" t="s">
        <v>158</v>
      </c>
      <c r="E162" s="235" t="s">
        <v>1</v>
      </c>
      <c r="F162" s="236" t="s">
        <v>702</v>
      </c>
      <c r="G162" s="233"/>
      <c r="H162" s="237">
        <v>315.04000000000002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158</v>
      </c>
      <c r="AU162" s="243" t="s">
        <v>85</v>
      </c>
      <c r="AV162" s="13" t="s">
        <v>85</v>
      </c>
      <c r="AW162" s="13" t="s">
        <v>32</v>
      </c>
      <c r="AX162" s="13" t="s">
        <v>83</v>
      </c>
      <c r="AY162" s="243" t="s">
        <v>126</v>
      </c>
    </row>
    <row r="163" s="2" customFormat="1" ht="24.15" customHeight="1">
      <c r="A163" s="37"/>
      <c r="B163" s="38"/>
      <c r="C163" s="218" t="s">
        <v>240</v>
      </c>
      <c r="D163" s="218" t="s">
        <v>128</v>
      </c>
      <c r="E163" s="219" t="s">
        <v>703</v>
      </c>
      <c r="F163" s="220" t="s">
        <v>704</v>
      </c>
      <c r="G163" s="221" t="s">
        <v>244</v>
      </c>
      <c r="H163" s="222">
        <v>15.752000000000001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40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428</v>
      </c>
      <c r="AT163" s="230" t="s">
        <v>128</v>
      </c>
      <c r="AU163" s="230" t="s">
        <v>85</v>
      </c>
      <c r="AY163" s="16" t="s">
        <v>126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83</v>
      </c>
      <c r="BK163" s="231">
        <f>ROUND(I163*H163,2)</f>
        <v>0</v>
      </c>
      <c r="BL163" s="16" t="s">
        <v>428</v>
      </c>
      <c r="BM163" s="230" t="s">
        <v>705</v>
      </c>
    </row>
    <row r="164" s="13" customFormat="1">
      <c r="A164" s="13"/>
      <c r="B164" s="232"/>
      <c r="C164" s="233"/>
      <c r="D164" s="234" t="s">
        <v>158</v>
      </c>
      <c r="E164" s="235" t="s">
        <v>1</v>
      </c>
      <c r="F164" s="236" t="s">
        <v>706</v>
      </c>
      <c r="G164" s="233"/>
      <c r="H164" s="237">
        <v>15.752000000000001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158</v>
      </c>
      <c r="AU164" s="243" t="s">
        <v>85</v>
      </c>
      <c r="AV164" s="13" t="s">
        <v>85</v>
      </c>
      <c r="AW164" s="13" t="s">
        <v>32</v>
      </c>
      <c r="AX164" s="13" t="s">
        <v>83</v>
      </c>
      <c r="AY164" s="243" t="s">
        <v>126</v>
      </c>
    </row>
    <row r="165" s="2" customFormat="1" ht="24.15" customHeight="1">
      <c r="A165" s="37"/>
      <c r="B165" s="38"/>
      <c r="C165" s="218" t="s">
        <v>247</v>
      </c>
      <c r="D165" s="218" t="s">
        <v>128</v>
      </c>
      <c r="E165" s="219" t="s">
        <v>707</v>
      </c>
      <c r="F165" s="220" t="s">
        <v>708</v>
      </c>
      <c r="G165" s="221" t="s">
        <v>156</v>
      </c>
      <c r="H165" s="222">
        <v>7.8760000000000003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40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428</v>
      </c>
      <c r="AT165" s="230" t="s">
        <v>128</v>
      </c>
      <c r="AU165" s="230" t="s">
        <v>85</v>
      </c>
      <c r="AY165" s="16" t="s">
        <v>126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83</v>
      </c>
      <c r="BK165" s="231">
        <f>ROUND(I165*H165,2)</f>
        <v>0</v>
      </c>
      <c r="BL165" s="16" t="s">
        <v>428</v>
      </c>
      <c r="BM165" s="230" t="s">
        <v>709</v>
      </c>
    </row>
    <row r="166" s="2" customFormat="1" ht="24.15" customHeight="1">
      <c r="A166" s="37"/>
      <c r="B166" s="38"/>
      <c r="C166" s="218" t="s">
        <v>251</v>
      </c>
      <c r="D166" s="218" t="s">
        <v>128</v>
      </c>
      <c r="E166" s="219" t="s">
        <v>710</v>
      </c>
      <c r="F166" s="220" t="s">
        <v>711</v>
      </c>
      <c r="G166" s="221" t="s">
        <v>406</v>
      </c>
      <c r="H166" s="222">
        <v>91.099999999999994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40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428</v>
      </c>
      <c r="AT166" s="230" t="s">
        <v>128</v>
      </c>
      <c r="AU166" s="230" t="s">
        <v>85</v>
      </c>
      <c r="AY166" s="16" t="s">
        <v>126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83</v>
      </c>
      <c r="BK166" s="231">
        <f>ROUND(I166*H166,2)</f>
        <v>0</v>
      </c>
      <c r="BL166" s="16" t="s">
        <v>428</v>
      </c>
      <c r="BM166" s="230" t="s">
        <v>712</v>
      </c>
    </row>
    <row r="167" s="2" customFormat="1" ht="33" customHeight="1">
      <c r="A167" s="37"/>
      <c r="B167" s="38"/>
      <c r="C167" s="218" t="s">
        <v>256</v>
      </c>
      <c r="D167" s="218" t="s">
        <v>128</v>
      </c>
      <c r="E167" s="219" t="s">
        <v>713</v>
      </c>
      <c r="F167" s="220" t="s">
        <v>714</v>
      </c>
      <c r="G167" s="221" t="s">
        <v>143</v>
      </c>
      <c r="H167" s="222">
        <v>45.549999999999997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40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428</v>
      </c>
      <c r="AT167" s="230" t="s">
        <v>128</v>
      </c>
      <c r="AU167" s="230" t="s">
        <v>85</v>
      </c>
      <c r="AY167" s="16" t="s">
        <v>126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83</v>
      </c>
      <c r="BK167" s="231">
        <f>ROUND(I167*H167,2)</f>
        <v>0</v>
      </c>
      <c r="BL167" s="16" t="s">
        <v>428</v>
      </c>
      <c r="BM167" s="230" t="s">
        <v>715</v>
      </c>
    </row>
    <row r="168" s="2" customFormat="1" ht="24.15" customHeight="1">
      <c r="A168" s="37"/>
      <c r="B168" s="38"/>
      <c r="C168" s="218" t="s">
        <v>261</v>
      </c>
      <c r="D168" s="218" t="s">
        <v>128</v>
      </c>
      <c r="E168" s="219" t="s">
        <v>716</v>
      </c>
      <c r="F168" s="220" t="s">
        <v>717</v>
      </c>
      <c r="G168" s="221" t="s">
        <v>143</v>
      </c>
      <c r="H168" s="222">
        <v>45.549999999999997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40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428</v>
      </c>
      <c r="AT168" s="230" t="s">
        <v>128</v>
      </c>
      <c r="AU168" s="230" t="s">
        <v>85</v>
      </c>
      <c r="AY168" s="16" t="s">
        <v>126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83</v>
      </c>
      <c r="BK168" s="231">
        <f>ROUND(I168*H168,2)</f>
        <v>0</v>
      </c>
      <c r="BL168" s="16" t="s">
        <v>428</v>
      </c>
      <c r="BM168" s="230" t="s">
        <v>718</v>
      </c>
    </row>
    <row r="169" s="2" customFormat="1" ht="16.5" customHeight="1">
      <c r="A169" s="37"/>
      <c r="B169" s="38"/>
      <c r="C169" s="218" t="s">
        <v>265</v>
      </c>
      <c r="D169" s="218" t="s">
        <v>128</v>
      </c>
      <c r="E169" s="219" t="s">
        <v>719</v>
      </c>
      <c r="F169" s="220" t="s">
        <v>720</v>
      </c>
      <c r="G169" s="221" t="s">
        <v>143</v>
      </c>
      <c r="H169" s="222">
        <v>45.549999999999997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40</v>
      </c>
      <c r="O169" s="90"/>
      <c r="P169" s="228">
        <f>O169*H169</f>
        <v>0</v>
      </c>
      <c r="Q169" s="228">
        <v>3.0000000000000001E-05</v>
      </c>
      <c r="R169" s="228">
        <f>Q169*H169</f>
        <v>0.0013664999999999999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428</v>
      </c>
      <c r="AT169" s="230" t="s">
        <v>128</v>
      </c>
      <c r="AU169" s="230" t="s">
        <v>85</v>
      </c>
      <c r="AY169" s="16" t="s">
        <v>126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83</v>
      </c>
      <c r="BK169" s="231">
        <f>ROUND(I169*H169,2)</f>
        <v>0</v>
      </c>
      <c r="BL169" s="16" t="s">
        <v>428</v>
      </c>
      <c r="BM169" s="230" t="s">
        <v>721</v>
      </c>
    </row>
    <row r="170" s="2" customFormat="1" ht="16.5" customHeight="1">
      <c r="A170" s="37"/>
      <c r="B170" s="38"/>
      <c r="C170" s="218" t="s">
        <v>270</v>
      </c>
      <c r="D170" s="218" t="s">
        <v>128</v>
      </c>
      <c r="E170" s="219" t="s">
        <v>722</v>
      </c>
      <c r="F170" s="220" t="s">
        <v>723</v>
      </c>
      <c r="G170" s="221" t="s">
        <v>156</v>
      </c>
      <c r="H170" s="222">
        <v>2.3159999999999998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40</v>
      </c>
      <c r="O170" s="90"/>
      <c r="P170" s="228">
        <f>O170*H170</f>
        <v>0</v>
      </c>
      <c r="Q170" s="228">
        <v>2.1600000000000001</v>
      </c>
      <c r="R170" s="228">
        <f>Q170*H170</f>
        <v>5.0025599999999999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428</v>
      </c>
      <c r="AT170" s="230" t="s">
        <v>128</v>
      </c>
      <c r="AU170" s="230" t="s">
        <v>85</v>
      </c>
      <c r="AY170" s="16" t="s">
        <v>126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83</v>
      </c>
      <c r="BK170" s="231">
        <f>ROUND(I170*H170,2)</f>
        <v>0</v>
      </c>
      <c r="BL170" s="16" t="s">
        <v>428</v>
      </c>
      <c r="BM170" s="230" t="s">
        <v>724</v>
      </c>
    </row>
    <row r="171" s="13" customFormat="1">
      <c r="A171" s="13"/>
      <c r="B171" s="232"/>
      <c r="C171" s="233"/>
      <c r="D171" s="234" t="s">
        <v>158</v>
      </c>
      <c r="E171" s="235" t="s">
        <v>1</v>
      </c>
      <c r="F171" s="236" t="s">
        <v>725</v>
      </c>
      <c r="G171" s="233"/>
      <c r="H171" s="237">
        <v>2.3159999999999998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158</v>
      </c>
      <c r="AU171" s="243" t="s">
        <v>85</v>
      </c>
      <c r="AV171" s="13" t="s">
        <v>85</v>
      </c>
      <c r="AW171" s="13" t="s">
        <v>32</v>
      </c>
      <c r="AX171" s="13" t="s">
        <v>83</v>
      </c>
      <c r="AY171" s="243" t="s">
        <v>126</v>
      </c>
    </row>
    <row r="172" s="2" customFormat="1" ht="24.15" customHeight="1">
      <c r="A172" s="37"/>
      <c r="B172" s="38"/>
      <c r="C172" s="218" t="s">
        <v>275</v>
      </c>
      <c r="D172" s="218" t="s">
        <v>128</v>
      </c>
      <c r="E172" s="219" t="s">
        <v>726</v>
      </c>
      <c r="F172" s="220" t="s">
        <v>727</v>
      </c>
      <c r="G172" s="221" t="s">
        <v>406</v>
      </c>
      <c r="H172" s="222">
        <v>91.099999999999994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40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428</v>
      </c>
      <c r="AT172" s="230" t="s">
        <v>128</v>
      </c>
      <c r="AU172" s="230" t="s">
        <v>85</v>
      </c>
      <c r="AY172" s="16" t="s">
        <v>126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83</v>
      </c>
      <c r="BK172" s="231">
        <f>ROUND(I172*H172,2)</f>
        <v>0</v>
      </c>
      <c r="BL172" s="16" t="s">
        <v>428</v>
      </c>
      <c r="BM172" s="230" t="s">
        <v>728</v>
      </c>
    </row>
    <row r="173" s="2" customFormat="1" ht="16.5" customHeight="1">
      <c r="A173" s="37"/>
      <c r="B173" s="38"/>
      <c r="C173" s="218" t="s">
        <v>280</v>
      </c>
      <c r="D173" s="218" t="s">
        <v>128</v>
      </c>
      <c r="E173" s="219" t="s">
        <v>729</v>
      </c>
      <c r="F173" s="220" t="s">
        <v>730</v>
      </c>
      <c r="G173" s="221" t="s">
        <v>406</v>
      </c>
      <c r="H173" s="222">
        <v>91.099999999999994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40</v>
      </c>
      <c r="O173" s="90"/>
      <c r="P173" s="228">
        <f>O173*H173</f>
        <v>0</v>
      </c>
      <c r="Q173" s="228">
        <v>6.9999999999999994E-05</v>
      </c>
      <c r="R173" s="228">
        <f>Q173*H173</f>
        <v>0.006376999999999999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428</v>
      </c>
      <c r="AT173" s="230" t="s">
        <v>128</v>
      </c>
      <c r="AU173" s="230" t="s">
        <v>85</v>
      </c>
      <c r="AY173" s="16" t="s">
        <v>126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83</v>
      </c>
      <c r="BK173" s="231">
        <f>ROUND(I173*H173,2)</f>
        <v>0</v>
      </c>
      <c r="BL173" s="16" t="s">
        <v>428</v>
      </c>
      <c r="BM173" s="230" t="s">
        <v>731</v>
      </c>
    </row>
    <row r="174" s="2" customFormat="1" ht="33" customHeight="1">
      <c r="A174" s="37"/>
      <c r="B174" s="38"/>
      <c r="C174" s="218" t="s">
        <v>284</v>
      </c>
      <c r="D174" s="218" t="s">
        <v>128</v>
      </c>
      <c r="E174" s="219" t="s">
        <v>732</v>
      </c>
      <c r="F174" s="220" t="s">
        <v>733</v>
      </c>
      <c r="G174" s="221" t="s">
        <v>406</v>
      </c>
      <c r="H174" s="222">
        <v>98.930000000000007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40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428</v>
      </c>
      <c r="AT174" s="230" t="s">
        <v>128</v>
      </c>
      <c r="AU174" s="230" t="s">
        <v>85</v>
      </c>
      <c r="AY174" s="16" t="s">
        <v>126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83</v>
      </c>
      <c r="BK174" s="231">
        <f>ROUND(I174*H174,2)</f>
        <v>0</v>
      </c>
      <c r="BL174" s="16" t="s">
        <v>428</v>
      </c>
      <c r="BM174" s="230" t="s">
        <v>734</v>
      </c>
    </row>
    <row r="175" s="2" customFormat="1" ht="24.15" customHeight="1">
      <c r="A175" s="37"/>
      <c r="B175" s="38"/>
      <c r="C175" s="255" t="s">
        <v>288</v>
      </c>
      <c r="D175" s="255" t="s">
        <v>241</v>
      </c>
      <c r="E175" s="256" t="s">
        <v>735</v>
      </c>
      <c r="F175" s="257" t="s">
        <v>736</v>
      </c>
      <c r="G175" s="258" t="s">
        <v>406</v>
      </c>
      <c r="H175" s="259">
        <v>103.877</v>
      </c>
      <c r="I175" s="260"/>
      <c r="J175" s="261">
        <f>ROUND(I175*H175,2)</f>
        <v>0</v>
      </c>
      <c r="K175" s="262"/>
      <c r="L175" s="263"/>
      <c r="M175" s="264" t="s">
        <v>1</v>
      </c>
      <c r="N175" s="265" t="s">
        <v>40</v>
      </c>
      <c r="O175" s="90"/>
      <c r="P175" s="228">
        <f>O175*H175</f>
        <v>0</v>
      </c>
      <c r="Q175" s="228">
        <v>0.00027</v>
      </c>
      <c r="R175" s="228">
        <f>Q175*H175</f>
        <v>0.028046789999999999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620</v>
      </c>
      <c r="AT175" s="230" t="s">
        <v>241</v>
      </c>
      <c r="AU175" s="230" t="s">
        <v>85</v>
      </c>
      <c r="AY175" s="16" t="s">
        <v>126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83</v>
      </c>
      <c r="BK175" s="231">
        <f>ROUND(I175*H175,2)</f>
        <v>0</v>
      </c>
      <c r="BL175" s="16" t="s">
        <v>620</v>
      </c>
      <c r="BM175" s="230" t="s">
        <v>737</v>
      </c>
    </row>
    <row r="176" s="13" customFormat="1">
      <c r="A176" s="13"/>
      <c r="B176" s="232"/>
      <c r="C176" s="233"/>
      <c r="D176" s="234" t="s">
        <v>158</v>
      </c>
      <c r="E176" s="233"/>
      <c r="F176" s="236" t="s">
        <v>651</v>
      </c>
      <c r="G176" s="233"/>
      <c r="H176" s="237">
        <v>103.877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158</v>
      </c>
      <c r="AU176" s="243" t="s">
        <v>85</v>
      </c>
      <c r="AV176" s="13" t="s">
        <v>85</v>
      </c>
      <c r="AW176" s="13" t="s">
        <v>4</v>
      </c>
      <c r="AX176" s="13" t="s">
        <v>83</v>
      </c>
      <c r="AY176" s="243" t="s">
        <v>126</v>
      </c>
    </row>
    <row r="177" s="2" customFormat="1" ht="37.8" customHeight="1">
      <c r="A177" s="37"/>
      <c r="B177" s="38"/>
      <c r="C177" s="218" t="s">
        <v>292</v>
      </c>
      <c r="D177" s="218" t="s">
        <v>128</v>
      </c>
      <c r="E177" s="219" t="s">
        <v>738</v>
      </c>
      <c r="F177" s="220" t="s">
        <v>739</v>
      </c>
      <c r="G177" s="221" t="s">
        <v>406</v>
      </c>
      <c r="H177" s="222">
        <v>21.859999999999999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40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428</v>
      </c>
      <c r="AT177" s="230" t="s">
        <v>128</v>
      </c>
      <c r="AU177" s="230" t="s">
        <v>85</v>
      </c>
      <c r="AY177" s="16" t="s">
        <v>126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83</v>
      </c>
      <c r="BK177" s="231">
        <f>ROUND(I177*H177,2)</f>
        <v>0</v>
      </c>
      <c r="BL177" s="16" t="s">
        <v>428</v>
      </c>
      <c r="BM177" s="230" t="s">
        <v>740</v>
      </c>
    </row>
    <row r="178" s="2" customFormat="1" ht="24.15" customHeight="1">
      <c r="A178" s="37"/>
      <c r="B178" s="38"/>
      <c r="C178" s="255" t="s">
        <v>296</v>
      </c>
      <c r="D178" s="255" t="s">
        <v>241</v>
      </c>
      <c r="E178" s="256" t="s">
        <v>741</v>
      </c>
      <c r="F178" s="257" t="s">
        <v>742</v>
      </c>
      <c r="G178" s="258" t="s">
        <v>406</v>
      </c>
      <c r="H178" s="259">
        <v>22.952999999999999</v>
      </c>
      <c r="I178" s="260"/>
      <c r="J178" s="261">
        <f>ROUND(I178*H178,2)</f>
        <v>0</v>
      </c>
      <c r="K178" s="262"/>
      <c r="L178" s="263"/>
      <c r="M178" s="264" t="s">
        <v>1</v>
      </c>
      <c r="N178" s="265" t="s">
        <v>40</v>
      </c>
      <c r="O178" s="90"/>
      <c r="P178" s="228">
        <f>O178*H178</f>
        <v>0</v>
      </c>
      <c r="Q178" s="228">
        <v>0.00077999999999999999</v>
      </c>
      <c r="R178" s="228">
        <f>Q178*H178</f>
        <v>0.01790334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620</v>
      </c>
      <c r="AT178" s="230" t="s">
        <v>241</v>
      </c>
      <c r="AU178" s="230" t="s">
        <v>85</v>
      </c>
      <c r="AY178" s="16" t="s">
        <v>126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83</v>
      </c>
      <c r="BK178" s="231">
        <f>ROUND(I178*H178,2)</f>
        <v>0</v>
      </c>
      <c r="BL178" s="16" t="s">
        <v>620</v>
      </c>
      <c r="BM178" s="230" t="s">
        <v>743</v>
      </c>
    </row>
    <row r="179" s="13" customFormat="1">
      <c r="A179" s="13"/>
      <c r="B179" s="232"/>
      <c r="C179" s="233"/>
      <c r="D179" s="234" t="s">
        <v>158</v>
      </c>
      <c r="E179" s="235" t="s">
        <v>1</v>
      </c>
      <c r="F179" s="236" t="s">
        <v>744</v>
      </c>
      <c r="G179" s="233"/>
      <c r="H179" s="237">
        <v>21.859999999999999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158</v>
      </c>
      <c r="AU179" s="243" t="s">
        <v>85</v>
      </c>
      <c r="AV179" s="13" t="s">
        <v>85</v>
      </c>
      <c r="AW179" s="13" t="s">
        <v>32</v>
      </c>
      <c r="AX179" s="13" t="s">
        <v>83</v>
      </c>
      <c r="AY179" s="243" t="s">
        <v>126</v>
      </c>
    </row>
    <row r="180" s="13" customFormat="1">
      <c r="A180" s="13"/>
      <c r="B180" s="232"/>
      <c r="C180" s="233"/>
      <c r="D180" s="234" t="s">
        <v>158</v>
      </c>
      <c r="E180" s="233"/>
      <c r="F180" s="236" t="s">
        <v>745</v>
      </c>
      <c r="G180" s="233"/>
      <c r="H180" s="237">
        <v>22.952999999999999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158</v>
      </c>
      <c r="AU180" s="243" t="s">
        <v>85</v>
      </c>
      <c r="AV180" s="13" t="s">
        <v>85</v>
      </c>
      <c r="AW180" s="13" t="s">
        <v>4</v>
      </c>
      <c r="AX180" s="13" t="s">
        <v>83</v>
      </c>
      <c r="AY180" s="243" t="s">
        <v>126</v>
      </c>
    </row>
    <row r="181" s="2" customFormat="1" ht="24.15" customHeight="1">
      <c r="A181" s="37"/>
      <c r="B181" s="38"/>
      <c r="C181" s="255" t="s">
        <v>302</v>
      </c>
      <c r="D181" s="255" t="s">
        <v>241</v>
      </c>
      <c r="E181" s="256" t="s">
        <v>746</v>
      </c>
      <c r="F181" s="257" t="s">
        <v>747</v>
      </c>
      <c r="G181" s="258" t="s">
        <v>406</v>
      </c>
      <c r="H181" s="259">
        <v>22.952999999999999</v>
      </c>
      <c r="I181" s="260"/>
      <c r="J181" s="261">
        <f>ROUND(I181*H181,2)</f>
        <v>0</v>
      </c>
      <c r="K181" s="262"/>
      <c r="L181" s="263"/>
      <c r="M181" s="264" t="s">
        <v>1</v>
      </c>
      <c r="N181" s="265" t="s">
        <v>40</v>
      </c>
      <c r="O181" s="90"/>
      <c r="P181" s="228">
        <f>O181*H181</f>
        <v>0</v>
      </c>
      <c r="Q181" s="228">
        <v>0.00077999999999999999</v>
      </c>
      <c r="R181" s="228">
        <f>Q181*H181</f>
        <v>0.01790334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620</v>
      </c>
      <c r="AT181" s="230" t="s">
        <v>241</v>
      </c>
      <c r="AU181" s="230" t="s">
        <v>85</v>
      </c>
      <c r="AY181" s="16" t="s">
        <v>126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83</v>
      </c>
      <c r="BK181" s="231">
        <f>ROUND(I181*H181,2)</f>
        <v>0</v>
      </c>
      <c r="BL181" s="16" t="s">
        <v>620</v>
      </c>
      <c r="BM181" s="230" t="s">
        <v>748</v>
      </c>
    </row>
    <row r="182" s="13" customFormat="1">
      <c r="A182" s="13"/>
      <c r="B182" s="232"/>
      <c r="C182" s="233"/>
      <c r="D182" s="234" t="s">
        <v>158</v>
      </c>
      <c r="E182" s="235" t="s">
        <v>1</v>
      </c>
      <c r="F182" s="236" t="s">
        <v>744</v>
      </c>
      <c r="G182" s="233"/>
      <c r="H182" s="237">
        <v>21.859999999999999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158</v>
      </c>
      <c r="AU182" s="243" t="s">
        <v>85</v>
      </c>
      <c r="AV182" s="13" t="s">
        <v>85</v>
      </c>
      <c r="AW182" s="13" t="s">
        <v>32</v>
      </c>
      <c r="AX182" s="13" t="s">
        <v>83</v>
      </c>
      <c r="AY182" s="243" t="s">
        <v>126</v>
      </c>
    </row>
    <row r="183" s="13" customFormat="1">
      <c r="A183" s="13"/>
      <c r="B183" s="232"/>
      <c r="C183" s="233"/>
      <c r="D183" s="234" t="s">
        <v>158</v>
      </c>
      <c r="E183" s="233"/>
      <c r="F183" s="236" t="s">
        <v>745</v>
      </c>
      <c r="G183" s="233"/>
      <c r="H183" s="237">
        <v>22.952999999999999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158</v>
      </c>
      <c r="AU183" s="243" t="s">
        <v>85</v>
      </c>
      <c r="AV183" s="13" t="s">
        <v>85</v>
      </c>
      <c r="AW183" s="13" t="s">
        <v>4</v>
      </c>
      <c r="AX183" s="13" t="s">
        <v>83</v>
      </c>
      <c r="AY183" s="243" t="s">
        <v>126</v>
      </c>
    </row>
    <row r="184" s="12" customFormat="1" ht="25.92" customHeight="1">
      <c r="A184" s="12"/>
      <c r="B184" s="202"/>
      <c r="C184" s="203"/>
      <c r="D184" s="204" t="s">
        <v>74</v>
      </c>
      <c r="E184" s="205" t="s">
        <v>560</v>
      </c>
      <c r="F184" s="205" t="s">
        <v>561</v>
      </c>
      <c r="G184" s="203"/>
      <c r="H184" s="203"/>
      <c r="I184" s="206"/>
      <c r="J184" s="207">
        <f>BK184</f>
        <v>0</v>
      </c>
      <c r="K184" s="203"/>
      <c r="L184" s="208"/>
      <c r="M184" s="209"/>
      <c r="N184" s="210"/>
      <c r="O184" s="210"/>
      <c r="P184" s="211">
        <f>P185</f>
        <v>0</v>
      </c>
      <c r="Q184" s="210"/>
      <c r="R184" s="211">
        <f>R185</f>
        <v>0</v>
      </c>
      <c r="S184" s="210"/>
      <c r="T184" s="212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145</v>
      </c>
      <c r="AT184" s="214" t="s">
        <v>74</v>
      </c>
      <c r="AU184" s="214" t="s">
        <v>75</v>
      </c>
      <c r="AY184" s="213" t="s">
        <v>126</v>
      </c>
      <c r="BK184" s="215">
        <f>BK185</f>
        <v>0</v>
      </c>
    </row>
    <row r="185" s="12" customFormat="1" ht="22.8" customHeight="1">
      <c r="A185" s="12"/>
      <c r="B185" s="202"/>
      <c r="C185" s="203"/>
      <c r="D185" s="204" t="s">
        <v>74</v>
      </c>
      <c r="E185" s="216" t="s">
        <v>562</v>
      </c>
      <c r="F185" s="216" t="s">
        <v>563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SUM(P186:P187)</f>
        <v>0</v>
      </c>
      <c r="Q185" s="210"/>
      <c r="R185" s="211">
        <f>SUM(R186:R187)</f>
        <v>0</v>
      </c>
      <c r="S185" s="210"/>
      <c r="T185" s="212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145</v>
      </c>
      <c r="AT185" s="214" t="s">
        <v>74</v>
      </c>
      <c r="AU185" s="214" t="s">
        <v>83</v>
      </c>
      <c r="AY185" s="213" t="s">
        <v>126</v>
      </c>
      <c r="BK185" s="215">
        <f>SUM(BK186:BK187)</f>
        <v>0</v>
      </c>
    </row>
    <row r="186" s="2" customFormat="1" ht="24.15" customHeight="1">
      <c r="A186" s="37"/>
      <c r="B186" s="38"/>
      <c r="C186" s="218" t="s">
        <v>306</v>
      </c>
      <c r="D186" s="218" t="s">
        <v>128</v>
      </c>
      <c r="E186" s="219" t="s">
        <v>575</v>
      </c>
      <c r="F186" s="220" t="s">
        <v>749</v>
      </c>
      <c r="G186" s="221" t="s">
        <v>567</v>
      </c>
      <c r="H186" s="222">
        <v>1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40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568</v>
      </c>
      <c r="AT186" s="230" t="s">
        <v>128</v>
      </c>
      <c r="AU186" s="230" t="s">
        <v>85</v>
      </c>
      <c r="AY186" s="16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83</v>
      </c>
      <c r="BK186" s="231">
        <f>ROUND(I186*H186,2)</f>
        <v>0</v>
      </c>
      <c r="BL186" s="16" t="s">
        <v>568</v>
      </c>
      <c r="BM186" s="230" t="s">
        <v>750</v>
      </c>
    </row>
    <row r="187" s="2" customFormat="1" ht="16.5" customHeight="1">
      <c r="A187" s="37"/>
      <c r="B187" s="38"/>
      <c r="C187" s="218" t="s">
        <v>310</v>
      </c>
      <c r="D187" s="218" t="s">
        <v>128</v>
      </c>
      <c r="E187" s="219" t="s">
        <v>579</v>
      </c>
      <c r="F187" s="220" t="s">
        <v>580</v>
      </c>
      <c r="G187" s="221" t="s">
        <v>567</v>
      </c>
      <c r="H187" s="222">
        <v>1</v>
      </c>
      <c r="I187" s="223"/>
      <c r="J187" s="224">
        <f>ROUND(I187*H187,2)</f>
        <v>0</v>
      </c>
      <c r="K187" s="225"/>
      <c r="L187" s="43"/>
      <c r="M187" s="266" t="s">
        <v>1</v>
      </c>
      <c r="N187" s="267" t="s">
        <v>40</v>
      </c>
      <c r="O187" s="268"/>
      <c r="P187" s="269">
        <f>O187*H187</f>
        <v>0</v>
      </c>
      <c r="Q187" s="269">
        <v>0</v>
      </c>
      <c r="R187" s="269">
        <f>Q187*H187</f>
        <v>0</v>
      </c>
      <c r="S187" s="269">
        <v>0</v>
      </c>
      <c r="T187" s="27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568</v>
      </c>
      <c r="AT187" s="230" t="s">
        <v>128</v>
      </c>
      <c r="AU187" s="230" t="s">
        <v>85</v>
      </c>
      <c r="AY187" s="16" t="s">
        <v>126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83</v>
      </c>
      <c r="BK187" s="231">
        <f>ROUND(I187*H187,2)</f>
        <v>0</v>
      </c>
      <c r="BL187" s="16" t="s">
        <v>568</v>
      </c>
      <c r="BM187" s="230" t="s">
        <v>751</v>
      </c>
    </row>
    <row r="188" s="2" customFormat="1" ht="6.96" customHeight="1">
      <c r="A188" s="37"/>
      <c r="B188" s="65"/>
      <c r="C188" s="66"/>
      <c r="D188" s="66"/>
      <c r="E188" s="66"/>
      <c r="F188" s="66"/>
      <c r="G188" s="66"/>
      <c r="H188" s="66"/>
      <c r="I188" s="66"/>
      <c r="J188" s="66"/>
      <c r="K188" s="66"/>
      <c r="L188" s="43"/>
      <c r="M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lohcKB/ndCJUUuBT6/zk9P3qTr5rrn6epEBNYb+QlTJ62Jm2dsvpUWL20UrytlWwNe9kAreyUBj0/MW/gASsjQ==" hashValue="Q6DkDA8M+fHsilr0brGAQ5o4bePgoNCtIR31HqHPWfcrEwDKh3LyXtwkKEqFcp/naqmTEAMDxquFNGGDJdtd6Q==" algorithmName="SHA-512" password="CC35"/>
  <autoFilter ref="C121:K18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Polesný</dc:creator>
  <cp:lastModifiedBy>Zdeněk Polesný</cp:lastModifiedBy>
  <dcterms:created xsi:type="dcterms:W3CDTF">2022-04-11T07:43:40Z</dcterms:created>
  <dcterms:modified xsi:type="dcterms:W3CDTF">2022-04-11T07:43:43Z</dcterms:modified>
</cp:coreProperties>
</file>